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P:\Eloterjesztesek\Testületi anyag\2024. évi\2024.02\KT\Virág\"/>
    </mc:Choice>
  </mc:AlternateContent>
  <xr:revisionPtr revIDLastSave="0" documentId="13_ncr:1_{537FC032-3B2B-4F64-B84E-3609437DA3E0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Bevételek" sheetId="1" r:id="rId1"/>
    <sheet name="Kiadások" sheetId="2" r:id="rId2"/>
    <sheet name="Beruházások" sheetId="4" r:id="rId3"/>
    <sheet name="Felújítások" sheetId="5" r:id="rId4"/>
    <sheet name="Tartalék" sheetId="6" r:id="rId5"/>
    <sheet name="Pályázatok 2024.01.01-én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7" l="1"/>
  <c r="C13" i="7"/>
  <c r="C12" i="7"/>
  <c r="C11" i="7"/>
  <c r="C10" i="7"/>
  <c r="C9" i="7"/>
  <c r="C8" i="7"/>
  <c r="C7" i="7"/>
  <c r="C6" i="7"/>
  <c r="C5" i="7"/>
  <c r="C4" i="7"/>
  <c r="C11" i="6"/>
  <c r="C10" i="6" s="1"/>
  <c r="C8" i="6" s="1"/>
  <c r="F23" i="5"/>
  <c r="D23" i="5" s="1"/>
  <c r="O35" i="4"/>
  <c r="P35" i="4"/>
  <c r="K51" i="4"/>
  <c r="C51" i="4" s="1"/>
  <c r="D36" i="5"/>
  <c r="D37" i="5"/>
  <c r="J36" i="5"/>
  <c r="J38" i="5" s="1"/>
  <c r="I50" i="4"/>
  <c r="I49" i="4"/>
  <c r="C49" i="4" s="1"/>
  <c r="I48" i="4"/>
  <c r="C48" i="4" s="1"/>
  <c r="I47" i="4"/>
  <c r="I46" i="4"/>
  <c r="C46" i="4" s="1"/>
  <c r="I45" i="4"/>
  <c r="C45" i="4" s="1"/>
  <c r="C40" i="4"/>
  <c r="C41" i="4"/>
  <c r="C42" i="4"/>
  <c r="C43" i="4"/>
  <c r="C44" i="4"/>
  <c r="C47" i="4"/>
  <c r="C50" i="4"/>
  <c r="I39" i="4"/>
  <c r="C39" i="4" s="1"/>
  <c r="I38" i="4"/>
  <c r="I52" i="4" s="1"/>
  <c r="G37" i="4"/>
  <c r="C37" i="4" s="1"/>
  <c r="G36" i="4"/>
  <c r="C36" i="4" s="1"/>
  <c r="O34" i="4"/>
  <c r="C34" i="4" s="1"/>
  <c r="O33" i="4"/>
  <c r="O32" i="4"/>
  <c r="C32" i="4" s="1"/>
  <c r="O31" i="4"/>
  <c r="C31" i="4" s="1"/>
  <c r="O30" i="4"/>
  <c r="C30" i="4" s="1"/>
  <c r="O29" i="4"/>
  <c r="C29" i="4" s="1"/>
  <c r="O28" i="4"/>
  <c r="C28" i="4" s="1"/>
  <c r="O27" i="4"/>
  <c r="C27" i="4" s="1"/>
  <c r="M26" i="4"/>
  <c r="M25" i="4"/>
  <c r="C25" i="4" s="1"/>
  <c r="F29" i="5"/>
  <c r="D29" i="5" s="1"/>
  <c r="F35" i="5"/>
  <c r="D35" i="5" s="1"/>
  <c r="F34" i="5"/>
  <c r="F33" i="5"/>
  <c r="F32" i="5"/>
  <c r="D32" i="5" s="1"/>
  <c r="F31" i="5"/>
  <c r="D31" i="5" s="1"/>
  <c r="F30" i="5"/>
  <c r="D30" i="5" s="1"/>
  <c r="F28" i="5"/>
  <c r="D28" i="5" s="1"/>
  <c r="F27" i="5"/>
  <c r="D27" i="5" s="1"/>
  <c r="F26" i="5"/>
  <c r="D26" i="5" s="1"/>
  <c r="F25" i="5"/>
  <c r="D25" i="5" s="1"/>
  <c r="F24" i="5"/>
  <c r="D24" i="5" s="1"/>
  <c r="F22" i="5"/>
  <c r="D22" i="5" s="1"/>
  <c r="F21" i="5"/>
  <c r="D21" i="5" s="1"/>
  <c r="F20" i="5"/>
  <c r="D20" i="5" s="1"/>
  <c r="F19" i="5"/>
  <c r="D19" i="5" s="1"/>
  <c r="F18" i="5"/>
  <c r="D18" i="5" s="1"/>
  <c r="F17" i="5"/>
  <c r="D17" i="5" s="1"/>
  <c r="F16" i="5"/>
  <c r="D16" i="5" s="1"/>
  <c r="F15" i="5"/>
  <c r="D15" i="5" s="1"/>
  <c r="F14" i="5"/>
  <c r="D14" i="5" s="1"/>
  <c r="F13" i="5"/>
  <c r="D13" i="5" s="1"/>
  <c r="F12" i="5"/>
  <c r="D12" i="5" s="1"/>
  <c r="F11" i="5"/>
  <c r="D11" i="5" s="1"/>
  <c r="F10" i="5"/>
  <c r="D10" i="5" s="1"/>
  <c r="F9" i="5"/>
  <c r="D9" i="5" s="1"/>
  <c r="F8" i="5"/>
  <c r="D8" i="5" s="1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4" i="5"/>
  <c r="E25" i="5"/>
  <c r="E26" i="5"/>
  <c r="E27" i="5"/>
  <c r="E28" i="5"/>
  <c r="E29" i="5"/>
  <c r="E30" i="5"/>
  <c r="E31" i="5"/>
  <c r="E32" i="5"/>
  <c r="E33" i="5"/>
  <c r="E34" i="5"/>
  <c r="E35" i="5"/>
  <c r="D34" i="5"/>
  <c r="D33" i="5"/>
  <c r="E24" i="4"/>
  <c r="C24" i="4" s="1"/>
  <c r="E23" i="4"/>
  <c r="C23" i="4" s="1"/>
  <c r="E22" i="4"/>
  <c r="C22" i="4" s="1"/>
  <c r="E21" i="4"/>
  <c r="C21" i="4" s="1"/>
  <c r="E20" i="4"/>
  <c r="C20" i="4" s="1"/>
  <c r="E19" i="4"/>
  <c r="C19" i="4" s="1"/>
  <c r="E18" i="4"/>
  <c r="C18" i="4" s="1"/>
  <c r="E17" i="4"/>
  <c r="C17" i="4" s="1"/>
  <c r="E16" i="4"/>
  <c r="C16" i="4" s="1"/>
  <c r="E15" i="4"/>
  <c r="C15" i="4" s="1"/>
  <c r="E14" i="4"/>
  <c r="E13" i="4"/>
  <c r="C13" i="4" s="1"/>
  <c r="E12" i="4"/>
  <c r="C12" i="4" s="1"/>
  <c r="E11" i="4"/>
  <c r="C11" i="4" s="1"/>
  <c r="E10" i="4"/>
  <c r="E9" i="4"/>
  <c r="C9" i="4" s="1"/>
  <c r="E8" i="4"/>
  <c r="C8" i="4" s="1"/>
  <c r="F37" i="1"/>
  <c r="F39" i="1" s="1"/>
  <c r="F42" i="1" s="1"/>
  <c r="F27" i="1"/>
  <c r="F19" i="2"/>
  <c r="F14" i="2"/>
  <c r="F13" i="2"/>
  <c r="F12" i="2"/>
  <c r="F11" i="2"/>
  <c r="F10" i="2"/>
  <c r="F9" i="2"/>
  <c r="F8" i="2"/>
  <c r="E20" i="2"/>
  <c r="E19" i="2"/>
  <c r="E14" i="2"/>
  <c r="E13" i="2"/>
  <c r="E12" i="2"/>
  <c r="E11" i="2"/>
  <c r="E10" i="2"/>
  <c r="E9" i="2"/>
  <c r="E8" i="2"/>
  <c r="E37" i="1"/>
  <c r="E39" i="1" s="1"/>
  <c r="E42" i="1" s="1"/>
  <c r="E27" i="1"/>
  <c r="E15" i="2"/>
  <c r="D37" i="1"/>
  <c r="D39" i="1" s="1"/>
  <c r="D30" i="1"/>
  <c r="D27" i="1"/>
  <c r="D25" i="1"/>
  <c r="D26" i="1" s="1"/>
  <c r="D14" i="1"/>
  <c r="D21" i="2"/>
  <c r="D19" i="2"/>
  <c r="D14" i="2"/>
  <c r="D13" i="2"/>
  <c r="D12" i="2"/>
  <c r="D11" i="2"/>
  <c r="D10" i="2"/>
  <c r="D9" i="2"/>
  <c r="D8" i="2"/>
  <c r="H37" i="1"/>
  <c r="H39" i="1" s="1"/>
  <c r="H42" i="1" s="1"/>
  <c r="H29" i="1"/>
  <c r="H27" i="1"/>
  <c r="H19" i="2"/>
  <c r="H16" i="2"/>
  <c r="H14" i="2"/>
  <c r="H13" i="2"/>
  <c r="H12" i="2"/>
  <c r="H11" i="2"/>
  <c r="H10" i="2"/>
  <c r="H9" i="2"/>
  <c r="H8" i="2"/>
  <c r="I20" i="1"/>
  <c r="I16" i="1"/>
  <c r="C16" i="1" s="1"/>
  <c r="I34" i="1"/>
  <c r="C34" i="1" s="1"/>
  <c r="I29" i="1"/>
  <c r="I27" i="1"/>
  <c r="I25" i="1"/>
  <c r="I24" i="1"/>
  <c r="C24" i="1" s="1"/>
  <c r="I23" i="1"/>
  <c r="C23" i="1" s="1"/>
  <c r="I14" i="1"/>
  <c r="I9" i="1"/>
  <c r="I26" i="2"/>
  <c r="C26" i="2" s="1"/>
  <c r="I21" i="2"/>
  <c r="I20" i="2"/>
  <c r="C20" i="2" s="1"/>
  <c r="I19" i="2"/>
  <c r="I16" i="2"/>
  <c r="I14" i="2"/>
  <c r="I13" i="2"/>
  <c r="I12" i="2"/>
  <c r="I11" i="2"/>
  <c r="I10" i="2"/>
  <c r="I9" i="2"/>
  <c r="I8" i="2"/>
  <c r="G37" i="1"/>
  <c r="G39" i="1" s="1"/>
  <c r="G42" i="1" s="1"/>
  <c r="G19" i="2"/>
  <c r="G14" i="2"/>
  <c r="G13" i="2"/>
  <c r="G12" i="2"/>
  <c r="G11" i="2"/>
  <c r="G10" i="2"/>
  <c r="G9" i="2"/>
  <c r="G8" i="2"/>
  <c r="D36" i="6"/>
  <c r="C36" i="6"/>
  <c r="D29" i="6"/>
  <c r="C29" i="6"/>
  <c r="D26" i="6"/>
  <c r="C26" i="6"/>
  <c r="D24" i="6"/>
  <c r="D21" i="6"/>
  <c r="C21" i="6"/>
  <c r="D17" i="6"/>
  <c r="C17" i="6"/>
  <c r="D13" i="6"/>
  <c r="C13" i="6"/>
  <c r="D10" i="6"/>
  <c r="D8" i="6" s="1"/>
  <c r="B1" i="6"/>
  <c r="C1" i="5"/>
  <c r="N52" i="4"/>
  <c r="L52" i="4"/>
  <c r="J52" i="4"/>
  <c r="H52" i="4"/>
  <c r="D39" i="4"/>
  <c r="C38" i="4"/>
  <c r="D36" i="4"/>
  <c r="D34" i="4"/>
  <c r="D33" i="4"/>
  <c r="C33" i="4"/>
  <c r="D30" i="4"/>
  <c r="D28" i="4"/>
  <c r="D27" i="4"/>
  <c r="D26" i="4"/>
  <c r="D25" i="4"/>
  <c r="D24" i="4"/>
  <c r="D23" i="4"/>
  <c r="D20" i="4"/>
  <c r="D19" i="4"/>
  <c r="D18" i="4"/>
  <c r="D17" i="4"/>
  <c r="D16" i="4"/>
  <c r="D15" i="4"/>
  <c r="F52" i="4"/>
  <c r="D13" i="4"/>
  <c r="D12" i="4"/>
  <c r="D11" i="4"/>
  <c r="D8" i="4"/>
  <c r="B1" i="4"/>
  <c r="F32" i="2"/>
  <c r="C31" i="2"/>
  <c r="C30" i="2"/>
  <c r="H29" i="2"/>
  <c r="H32" i="2" s="1"/>
  <c r="G29" i="2"/>
  <c r="G32" i="2" s="1"/>
  <c r="F29" i="2"/>
  <c r="E29" i="2"/>
  <c r="E32" i="2" s="1"/>
  <c r="D29" i="2"/>
  <c r="B29" i="2"/>
  <c r="B32" i="2" s="1"/>
  <c r="C28" i="2"/>
  <c r="C25" i="2"/>
  <c r="C24" i="2"/>
  <c r="C23" i="2"/>
  <c r="B15" i="2"/>
  <c r="B18" i="2" s="1"/>
  <c r="B22" i="2" s="1"/>
  <c r="G7" i="2"/>
  <c r="B1" i="2"/>
  <c r="C41" i="1"/>
  <c r="C40" i="1"/>
  <c r="I39" i="1"/>
  <c r="I42" i="1" s="1"/>
  <c r="B39" i="1"/>
  <c r="B42" i="1" s="1"/>
  <c r="C38" i="1"/>
  <c r="C36" i="1"/>
  <c r="C35" i="1"/>
  <c r="C33" i="1"/>
  <c r="C32" i="1"/>
  <c r="I30" i="1"/>
  <c r="G30" i="1"/>
  <c r="F30" i="1"/>
  <c r="E30" i="1"/>
  <c r="G29" i="1"/>
  <c r="F29" i="1"/>
  <c r="E29" i="1"/>
  <c r="I28" i="1"/>
  <c r="G28" i="1"/>
  <c r="F28" i="1"/>
  <c r="E28" i="1"/>
  <c r="G27" i="1"/>
  <c r="H26" i="1"/>
  <c r="G26" i="1"/>
  <c r="F26" i="1"/>
  <c r="E26" i="1"/>
  <c r="B26" i="1"/>
  <c r="I22" i="1"/>
  <c r="C22" i="1" s="1"/>
  <c r="B21" i="1"/>
  <c r="H20" i="1"/>
  <c r="H21" i="1" s="1"/>
  <c r="G20" i="1"/>
  <c r="G21" i="1" s="1"/>
  <c r="F20" i="1"/>
  <c r="F21" i="1" s="1"/>
  <c r="E20" i="1"/>
  <c r="E21" i="1" s="1"/>
  <c r="D20" i="1"/>
  <c r="C19" i="1"/>
  <c r="C18" i="1"/>
  <c r="C17" i="1"/>
  <c r="B15" i="1"/>
  <c r="B31" i="1" s="1"/>
  <c r="H14" i="1"/>
  <c r="H15" i="1" s="1"/>
  <c r="G14" i="1"/>
  <c r="G15" i="1" s="1"/>
  <c r="F15" i="1"/>
  <c r="E15" i="1"/>
  <c r="C13" i="1"/>
  <c r="C12" i="1"/>
  <c r="C11" i="1"/>
  <c r="C10" i="1"/>
  <c r="C15" i="7" l="1"/>
  <c r="F31" i="1"/>
  <c r="G52" i="4"/>
  <c r="K52" i="4"/>
  <c r="D38" i="5"/>
  <c r="F38" i="5"/>
  <c r="M52" i="4"/>
  <c r="P52" i="4"/>
  <c r="L57" i="4" s="1"/>
  <c r="D35" i="4"/>
  <c r="C26" i="4"/>
  <c r="C35" i="4"/>
  <c r="O52" i="4"/>
  <c r="H15" i="2"/>
  <c r="H18" i="2" s="1"/>
  <c r="H22" i="2" s="1"/>
  <c r="H33" i="2" s="1"/>
  <c r="C16" i="2"/>
  <c r="I15" i="1"/>
  <c r="C14" i="2"/>
  <c r="C21" i="2"/>
  <c r="C30" i="1"/>
  <c r="E52" i="4"/>
  <c r="C10" i="4"/>
  <c r="C8" i="2"/>
  <c r="C12" i="2"/>
  <c r="C10" i="2"/>
  <c r="D15" i="2"/>
  <c r="C11" i="2"/>
  <c r="I15" i="2"/>
  <c r="G15" i="2"/>
  <c r="G18" i="2" s="1"/>
  <c r="G22" i="2" s="1"/>
  <c r="G33" i="2" s="1"/>
  <c r="I26" i="1"/>
  <c r="C9" i="2"/>
  <c r="F15" i="2"/>
  <c r="C13" i="2"/>
  <c r="B33" i="2"/>
  <c r="B35" i="2" s="1"/>
  <c r="C24" i="6"/>
  <c r="C39" i="6" s="1"/>
  <c r="G31" i="1"/>
  <c r="C14" i="1"/>
  <c r="H31" i="1"/>
  <c r="H43" i="1" s="1"/>
  <c r="I21" i="1"/>
  <c r="C20" i="1"/>
  <c r="C28" i="1"/>
  <c r="F43" i="1"/>
  <c r="C9" i="1"/>
  <c r="E31" i="1"/>
  <c r="E43" i="1" s="1"/>
  <c r="C25" i="1"/>
  <c r="C26" i="1" s="1"/>
  <c r="C27" i="1"/>
  <c r="C29" i="1"/>
  <c r="G43" i="1"/>
  <c r="C19" i="2"/>
  <c r="C14" i="4"/>
  <c r="D39" i="6"/>
  <c r="D14" i="4"/>
  <c r="D32" i="2"/>
  <c r="D42" i="1"/>
  <c r="C39" i="1"/>
  <c r="B43" i="1"/>
  <c r="D15" i="1"/>
  <c r="D21" i="1"/>
  <c r="C37" i="1"/>
  <c r="C42" i="1" l="1"/>
  <c r="G35" i="2"/>
  <c r="C52" i="4"/>
  <c r="C56" i="4" s="1"/>
  <c r="D52" i="4"/>
  <c r="I31" i="1"/>
  <c r="I43" i="1" s="1"/>
  <c r="H35" i="2"/>
  <c r="F18" i="2"/>
  <c r="F22" i="2" s="1"/>
  <c r="F33" i="2" s="1"/>
  <c r="F35" i="2" s="1"/>
  <c r="C21" i="1"/>
  <c r="C15" i="1"/>
  <c r="D31" i="1"/>
  <c r="D43" i="1" s="1"/>
  <c r="I17" i="2" l="1"/>
  <c r="E18" i="2"/>
  <c r="E22" i="2" s="1"/>
  <c r="E33" i="2" s="1"/>
  <c r="E35" i="2" s="1"/>
  <c r="C31" i="1"/>
  <c r="C43" i="1" s="1"/>
  <c r="I18" i="2" l="1"/>
  <c r="I22" i="2" s="1"/>
  <c r="C17" i="2"/>
  <c r="C15" i="2"/>
  <c r="D18" i="2"/>
  <c r="D22" i="2" s="1"/>
  <c r="D33" i="2" s="1"/>
  <c r="D35" i="2" s="1"/>
  <c r="C22" i="2" l="1"/>
  <c r="C18" i="2"/>
  <c r="I27" i="2" l="1"/>
  <c r="C27" i="2" l="1"/>
  <c r="I29" i="2"/>
  <c r="I32" i="2" l="1"/>
  <c r="C29" i="2"/>
  <c r="C32" i="2" l="1"/>
  <c r="I33" i="2"/>
  <c r="I35" i="2" l="1"/>
  <c r="C33" i="2"/>
  <c r="C35" i="2" s="1"/>
</calcChain>
</file>

<file path=xl/sharedStrings.xml><?xml version="1.0" encoding="utf-8"?>
<sst xmlns="http://schemas.openxmlformats.org/spreadsheetml/2006/main" count="317" uniqueCount="230">
  <si>
    <t>14.</t>
  </si>
  <si>
    <t xml:space="preserve"> Ft-ban</t>
  </si>
  <si>
    <t>Megnevezés</t>
  </si>
  <si>
    <t>Vagyoni típusú adók</t>
  </si>
  <si>
    <t>Termékek és szolgáltatások adói</t>
  </si>
  <si>
    <t>Egyéb közhatalmi bevételek</t>
  </si>
  <si>
    <t>Működési bevételek</t>
  </si>
  <si>
    <t>Felhalmozási bevételek</t>
  </si>
  <si>
    <t>Működési célú átvett pénzeszközök</t>
  </si>
  <si>
    <t>Központi, irányító szervi támogatás folyósítása</t>
  </si>
  <si>
    <t>1/a</t>
  </si>
  <si>
    <t>melléklet a …/2023. (.  .) önkormányzati rendelethez</t>
  </si>
  <si>
    <t>2023. évi eredeti terv</t>
  </si>
  <si>
    <t>Kisbéri Közös Önk-i Hivatal</t>
  </si>
  <si>
    <t>Kisbéri Városigazg.</t>
  </si>
  <si>
    <t>Wass A. Műv. K.</t>
  </si>
  <si>
    <t>Kisbéri Gyöngyszem Óvoda és Bölcsőde</t>
  </si>
  <si>
    <t>Őszi Napfény  Idősek Otthona</t>
  </si>
  <si>
    <t>Önkormányzat</t>
  </si>
  <si>
    <t>I. Bevételek</t>
  </si>
  <si>
    <t>Önkormányzatok működési támogatása</t>
  </si>
  <si>
    <t>Elvonások és befiz. Bevételei</t>
  </si>
  <si>
    <t>Műk. garancia és kezességváll.bevét.</t>
  </si>
  <si>
    <t>Műk.célú visszatér.támogatások és kölcsönök visszatér.</t>
  </si>
  <si>
    <t>Műk.célú visszatér.támogatások és kölcsönök ig.vét.</t>
  </si>
  <si>
    <t>Egyéb működési célú támogatások ÁH belülről</t>
  </si>
  <si>
    <t>Működési célú támogatások ÁH belülről</t>
  </si>
  <si>
    <t>Felhalmozási célú önkorm. támogatások</t>
  </si>
  <si>
    <t>Felh. garancia és kezességváll.szárm, megtér.</t>
  </si>
  <si>
    <t>Felh.célú visszatér.támogatások és kölcsönök visszatér.</t>
  </si>
  <si>
    <t>felh..célú visszatér.támogatások és kölcsönök ig.vét.</t>
  </si>
  <si>
    <t>Egyéb felhalm. célú támogatások ÁH belülről</t>
  </si>
  <si>
    <t>Felhalmozási célú támogatások ÁH belülről</t>
  </si>
  <si>
    <t>Jövedelemadók</t>
  </si>
  <si>
    <t>Közhatalmi bevételek</t>
  </si>
  <si>
    <t>Felhalmozási célú átvett pénzeszközök</t>
  </si>
  <si>
    <t>Költségvetési bevételek:</t>
  </si>
  <si>
    <t>Hitel, kölcsönfelvétel ÁH kívülről</t>
  </si>
  <si>
    <t>Belföldi értékpapírok bevételei</t>
  </si>
  <si>
    <t>Maradvány igénybevétele</t>
  </si>
  <si>
    <t>ÁH belüli megelőlegezések</t>
  </si>
  <si>
    <t>ÁH belüli megelőlegezések visszafizetése</t>
  </si>
  <si>
    <t>Központi, irányító szervi támogatás</t>
  </si>
  <si>
    <t>Betétek megszüntetése, kincstárjegy vissszavásárlás</t>
  </si>
  <si>
    <t>Belföldi finanszírozás bevételei</t>
  </si>
  <si>
    <t>Külföldi finanszírozás bevételei</t>
  </si>
  <si>
    <t>Adóssághoz nem kapcs.származékos ügyl.bevét.</t>
  </si>
  <si>
    <t>Finanszírozási bevételek</t>
  </si>
  <si>
    <t>Bevételek összesen</t>
  </si>
  <si>
    <t>1/b</t>
  </si>
  <si>
    <t>( kiemelt előirányzatok szerinti részletezésben )  Ft-ban</t>
  </si>
  <si>
    <t>Személyi juttatások</t>
  </si>
  <si>
    <t>Munkaadókat terhelő járulékok</t>
  </si>
  <si>
    <t>Készletbeszerzés</t>
  </si>
  <si>
    <t>Kommunikációs szolgáltatások</t>
  </si>
  <si>
    <t>Szolgáltatási kiadások</t>
  </si>
  <si>
    <t>Kiküldetés, reklám- és propagamda kiadások</t>
  </si>
  <si>
    <t>Különféle befizetések és egyéb dologi kiadások</t>
  </si>
  <si>
    <t>Dologi kiadások</t>
  </si>
  <si>
    <t>Ellátottak pénzbeli juttatásai</t>
  </si>
  <si>
    <t>Egyéb működési célú kiadások</t>
  </si>
  <si>
    <t>MŰKÖDÉSI KIADÁSOK</t>
  </si>
  <si>
    <t>Beruházások</t>
  </si>
  <si>
    <t>Felújítások</t>
  </si>
  <si>
    <t>Egyéb felhalmozási célú kiadások</t>
  </si>
  <si>
    <t>Költségvetési kiadások:</t>
  </si>
  <si>
    <t>Hitel, kölcsöntörlesztés ÁH kívülre</t>
  </si>
  <si>
    <t>Belföldi értékpapírok kiadásai</t>
  </si>
  <si>
    <t>Pe.betétként elhelyezése, kincstárjegy vás.</t>
  </si>
  <si>
    <t>Belföldi finanszírozás kiadásai</t>
  </si>
  <si>
    <t>Külföldi finanszírozás kiadásai</t>
  </si>
  <si>
    <t>Adóssághoz nem kapcs.származékos ügyl.kiad.</t>
  </si>
  <si>
    <t>Finanszírozási kiadások</t>
  </si>
  <si>
    <t>Kiadások összesen:</t>
  </si>
  <si>
    <t>3/a</t>
  </si>
  <si>
    <t>összesen</t>
  </si>
  <si>
    <t>Város-  igazgatóság</t>
  </si>
  <si>
    <t>Gyöngyszem Óvoda</t>
  </si>
  <si>
    <t>eredeti</t>
  </si>
  <si>
    <t>módosított</t>
  </si>
  <si>
    <t>1.</t>
  </si>
  <si>
    <t>2.</t>
  </si>
  <si>
    <t>3.</t>
  </si>
  <si>
    <t>4.</t>
  </si>
  <si>
    <t>Piac kialakítás -műszaki ellenőr</t>
  </si>
  <si>
    <t>Piac - fém asztalok FAD</t>
  </si>
  <si>
    <t>5.</t>
  </si>
  <si>
    <t>6.</t>
  </si>
  <si>
    <t>Energetikai beruházások - Vita-Sütő részvény ért-ból</t>
  </si>
  <si>
    <t>7.</t>
  </si>
  <si>
    <t>Környezetvédelmi Alap</t>
  </si>
  <si>
    <t>8.</t>
  </si>
  <si>
    <t>9.</t>
  </si>
  <si>
    <t>10.</t>
  </si>
  <si>
    <t>Kiállítóterem paravánrendszer, sínrendszer WAMK</t>
  </si>
  <si>
    <t>11.</t>
  </si>
  <si>
    <t>12.</t>
  </si>
  <si>
    <t>13.</t>
  </si>
  <si>
    <t>Közlekedési táblák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</si>
  <si>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</si>
  <si>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</si>
  <si>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</si>
  <si>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</si>
  <si>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</si>
  <si>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</si>
  <si>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</si>
  <si>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</si>
  <si>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</si>
  <si>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</si>
  <si>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</si>
  <si>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</si>
  <si>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</si>
  <si>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</si>
  <si>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</si>
  <si>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</si>
  <si>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</si>
  <si>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42.</t>
  </si>
  <si>
    <t>43.</t>
  </si>
  <si>
    <t>44.</t>
  </si>
  <si>
    <t>Összesen</t>
  </si>
  <si>
    <t>3/b</t>
  </si>
  <si>
    <t>sorszám</t>
  </si>
  <si>
    <t>er.</t>
  </si>
  <si>
    <t>mód.</t>
  </si>
  <si>
    <t>Szent János tér Híd felújítás</t>
  </si>
  <si>
    <t>Batthyány tér 4/D társasház tulajdonrész arányos fú 291/2021</t>
  </si>
  <si>
    <t>Lovarda felújítás - visszapótlásból (340/2022 hat tűzjelző kp csere 2.5344,031,-Ft)</t>
  </si>
  <si>
    <t xml:space="preserve">Eredeti </t>
  </si>
  <si>
    <t>Módosított</t>
  </si>
  <si>
    <t>MŰKÖDÉSI TARTALÉK</t>
  </si>
  <si>
    <t>Általános tartalék</t>
  </si>
  <si>
    <t>Előre nem tervezhető kiadások</t>
  </si>
  <si>
    <t>21/2021.(I.12.) PM hat. Tiszteletdíj</t>
  </si>
  <si>
    <t>Működési tartalék</t>
  </si>
  <si>
    <t>Működési céltartalék</t>
  </si>
  <si>
    <t>Zárolt tartalék</t>
  </si>
  <si>
    <t>FELHALMOZÁSI TARTALÉK</t>
  </si>
  <si>
    <t>Felhalmozási tartalék</t>
  </si>
  <si>
    <t>Felhalmozási céltartalék</t>
  </si>
  <si>
    <t>MINDÖSSZESEN:</t>
  </si>
  <si>
    <t>1334/2019.(VI.5.) Korm.határozathoz 2020. 2021. 2022. és 2023. évi önerő</t>
  </si>
  <si>
    <t>32.</t>
  </si>
  <si>
    <t>33.</t>
  </si>
  <si>
    <t>2024. évi eredeti terv</t>
  </si>
  <si>
    <t>Kisbér Város Önkormányzata és az általa irányított költségvetési szervek 2024. évi kiadásai</t>
  </si>
  <si>
    <t>Kisbér Város Önkormányzata és az általa irányított költségvetési szervek 2024. évi bevételei forrásonként ( Ft-ban)</t>
  </si>
  <si>
    <t xml:space="preserve">Piac kialakítás FAD </t>
  </si>
  <si>
    <t>Iparterület fejlesztése- -vízjogi engedély tervdoksi, közvil.fogyasztásmérő kiépítés</t>
  </si>
  <si>
    <t>Zöldinfrastruktúra fejlesztés - Angolkert - építés, projektelőkészítés, átalány</t>
  </si>
  <si>
    <t>Kombinált hálótartó állvány gurítható -  röplabda, tenisz</t>
  </si>
  <si>
    <t>Tárgylószékek 20 db, új szemetesek - sportcs</t>
  </si>
  <si>
    <t>Felső-temető kerítésépítés (950 e), 2 db urnafal (1000 e), közkutak cseréje (350 e),</t>
  </si>
  <si>
    <t>16/2024 hat emléktábla - régi törzsmén istálló falára</t>
  </si>
  <si>
    <t>17/2024 Lotz Károly Ménes című alkotás digitális kép nyomtatása, keretezése</t>
  </si>
  <si>
    <t>Sissy sziget mellett lévő híd közvilágítás kialakítása</t>
  </si>
  <si>
    <t>Mobil-biztonsági villanyvételezési szekrények kialakítása</t>
  </si>
  <si>
    <t>Kisértéű szám.tech.eszköz</t>
  </si>
  <si>
    <t>VIG épületfelújítás - öltöző és szociális blokk fú, fűtési rendszer korszerűsítése</t>
  </si>
  <si>
    <t>WAMK fűtésfelújítás</t>
  </si>
  <si>
    <t>WAMK kamaraterem parkettázás</t>
  </si>
  <si>
    <t>WAMK - légcserelő berendezés zárlatos alkatrész miatti fú</t>
  </si>
  <si>
    <t>Csatorna hálózat beruházás ÉDV Zrt. (2021-ről áthúzódó összeg 98.133.606,-Ft - 2021. évi fú 15.701.006,- Ft + 2021. 28.553.690,- Ft ) = 110.986.290,- Ft+10.000.000,- Ft; 2023 kiszla 29.838.245,-Ft</t>
  </si>
  <si>
    <t>319/2023. Kt hat. - Petőfi utca járdafelújítás és egyéb(51,5 M)</t>
  </si>
  <si>
    <t>Őszi Napfény Idősek Otthona - "B" épület felvonó csere</t>
  </si>
  <si>
    <t>Őszi Napfény Idősek Otthona - "A" épület akadálymentesítése</t>
  </si>
  <si>
    <t>Őszi Napfény Idősek Otthona - "A" épület emeleti férfi fürdő felújítás - járólapozás, csempézés, ablakcsere</t>
  </si>
  <si>
    <t>Őszi Napfény Idősek Otthona - vizesblokk felújítás</t>
  </si>
  <si>
    <t>Őszi Napfény Idősek Otthona - konyha húsfeldolgozó helyiség kial.</t>
  </si>
  <si>
    <t>Őszi Napfény Idősek Otthona - konyha felújítás - járólapcsere</t>
  </si>
  <si>
    <t>Családok Átmeneti Otthona - tetőcsere - pályázathoz önerő ?</t>
  </si>
  <si>
    <t>Őszi Napfény Idősek Otthona - tetőcsere - azbeszt hullámpalás a tető most</t>
  </si>
  <si>
    <t>Elektromos hálózat felújítása</t>
  </si>
  <si>
    <t>Óvoda parkettacsere - 3 csoportba (Kisbér 2, Hánta 1)</t>
  </si>
  <si>
    <t>Csapadékvízelvez. Fejlesztése - felújítás, átalánydíj</t>
  </si>
  <si>
    <t>Főtér - felújítás, műszaki ellenőr, tervezés - 400 milliós - FAD-os</t>
  </si>
  <si>
    <t xml:space="preserve">Főtér - felújítás, műszaki ellenőr, tervezés - 1,5769 Mrd </t>
  </si>
  <si>
    <t>Főtér - felújítás, műszaki ellenőr, tervezés - 1,27 Mrd - felújítás FAD-os</t>
  </si>
  <si>
    <t>Lakásfelújítások (bérlakások 5M, Eslohe-i ház 5 M)</t>
  </si>
  <si>
    <t>Energetikai korszerűsítés (építés, projektelőkészítés, átalány</t>
  </si>
  <si>
    <t>Közösségi fejlesztés pályázat - WAMK - épületfelújítás, projektek. Átalány</t>
  </si>
  <si>
    <t>Országos Pályafelújítási Program pályázati önerő biztosítása 102/2023</t>
  </si>
  <si>
    <t>Temetők belső járdák javítása, urnafalak előtt térkövezés, vízvételi helyek kial.</t>
  </si>
  <si>
    <t>Kisértékű eszközök - fektetőcsere, egyéb</t>
  </si>
  <si>
    <t>Laptopok csoportokba 8 db (e-napló miatt)</t>
  </si>
  <si>
    <t>Mobilgarázs 2 db</t>
  </si>
  <si>
    <t>2 db tálalókocsi</t>
  </si>
  <si>
    <t>Ipari mosógép, ipari szárítógép</t>
  </si>
  <si>
    <t>Betegágyak - 15 db, heverők 5 db, karosszék, fotelek 50 db</t>
  </si>
  <si>
    <t>Kerti bútor garnitúra 4 db asztal, 24 db szék</t>
  </si>
  <si>
    <t>Étkező előtti várakozó helyiségbe 20 db szék</t>
  </si>
  <si>
    <t>50-50 db párna, paplan -  paplan+párna netó 25 e Ft/db</t>
  </si>
  <si>
    <t>50 db etetőasztalos éjjeliszekrény</t>
  </si>
  <si>
    <t>ebédlőbe asztalok 11 db és székek 44 db cseréje</t>
  </si>
  <si>
    <t>Informatikai eszközök beszerzése</t>
  </si>
  <si>
    <t>Kisértékű gép, berendezés</t>
  </si>
  <si>
    <t>VIG telephely tolókapu</t>
  </si>
  <si>
    <t>5 db Jászberényi tip. Szemétgyűjtő</t>
  </si>
  <si>
    <t>Szakipari kisgépek</t>
  </si>
  <si>
    <t>Virágládák</t>
  </si>
  <si>
    <t>Kisértékű pl mikro</t>
  </si>
  <si>
    <t>önjáró fűnyíró</t>
  </si>
  <si>
    <t>Ipari húsdaráló</t>
  </si>
  <si>
    <t>Mosó-szárítógép</t>
  </si>
  <si>
    <t>targonca felújítása</t>
  </si>
  <si>
    <t xml:space="preserve">Kisértékű eszközök </t>
  </si>
  <si>
    <t>34.</t>
  </si>
  <si>
    <t>35.</t>
  </si>
  <si>
    <t>36.</t>
  </si>
  <si>
    <t>37.</t>
  </si>
  <si>
    <t>38.</t>
  </si>
  <si>
    <t>39.</t>
  </si>
  <si>
    <t>40.</t>
  </si>
  <si>
    <t>41.</t>
  </si>
  <si>
    <t>Kisbér Város Önkormányzata beruházási kiadásai feladatonként (ÁFA-val) 2024. évre  Ft-ban</t>
  </si>
  <si>
    <t>Kisbér Város Önkormányzata felújítási kiadásai célonként (ÁFA-val) 2024. évre  Ft-ban</t>
  </si>
  <si>
    <t>Kisbér Város Önkormányzata 2024. évi tartalékai  Ft-ban</t>
  </si>
  <si>
    <t>Pályázat megnevezése</t>
  </si>
  <si>
    <t>Főtér projekt 400 milliós ÚJ</t>
  </si>
  <si>
    <t>Főtér projekt 1,27 Mrd</t>
  </si>
  <si>
    <t>Főtér projekt 1,5769 Mrd - 2024. évi kvtv szerinti</t>
  </si>
  <si>
    <t>Energetikai korszerűsítés TOP_PLUSZ-2.1.1-21-KO1-2022-00007</t>
  </si>
  <si>
    <t xml:space="preserve">TOP-PLUSZ-1.1.1-21-KO1-2022-00001 Piac </t>
  </si>
  <si>
    <t>Közösségi - és zöldinfrastruktúra fejlesztés -WAMK</t>
  </si>
  <si>
    <t>Közösségi - és zöldinfrastruktúra fejlesztés - Angolkert</t>
  </si>
  <si>
    <t>Csapadékvíz elvez.fejl.</t>
  </si>
  <si>
    <t>Ipari park</t>
  </si>
  <si>
    <t>Cultplay</t>
  </si>
  <si>
    <t>Helyi identitás TOP-5.3.1-16</t>
  </si>
  <si>
    <t>2024. évi Ktg-ben szereplő kiadás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</si>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</sst>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\ &quot;Ft&quot;"/>
  </numFmts>
  <fonts count="27">
    <font>
      <sz val="11"/>
      <color theme="1"/>
      <name val="Calibri"/>
      <family val="2"/>
      <scheme val="minor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9"/>
      <color indexed="22"/>
      <name val="Calibri"/>
      <family val="2"/>
      <charset val="238"/>
    </font>
    <font>
      <sz val="10"/>
      <name val="Arial CE"/>
      <family val="2"/>
      <charset val="238"/>
    </font>
    <font>
      <sz val="8"/>
      <color indexed="8"/>
      <name val="Antique Olive"/>
      <charset val="238"/>
    </font>
    <font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8"/>
      <color indexed="8"/>
      <name val="Antique Olive"/>
      <family val="2"/>
      <charset val="238"/>
    </font>
    <font>
      <sz val="8"/>
      <name val="Calibri"/>
      <family val="2"/>
      <charset val="238"/>
    </font>
    <font>
      <b/>
      <sz val="8"/>
      <color indexed="8"/>
      <name val="Antique Olive"/>
      <charset val="238"/>
    </font>
    <font>
      <sz val="8"/>
      <color indexed="8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9"/>
      <name val="Calibri"/>
      <family val="2"/>
      <charset val="238"/>
    </font>
    <font>
      <sz val="8"/>
      <name val="Calibri"/>
      <family val="2"/>
      <scheme val="minor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19" fillId="0" borderId="0"/>
    <xf numFmtId="0" fontId="19" fillId="0" borderId="0"/>
  </cellStyleXfs>
  <cellXfs count="22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/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3" fontId="1" fillId="0" borderId="32" xfId="0" applyNumberFormat="1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3" fontId="1" fillId="0" borderId="34" xfId="0" applyNumberFormat="1" applyFont="1" applyBorder="1" applyAlignment="1">
      <alignment vertical="center"/>
    </xf>
    <xf numFmtId="3" fontId="1" fillId="0" borderId="35" xfId="0" applyNumberFormat="1" applyFont="1" applyBorder="1" applyAlignment="1">
      <alignment vertical="center"/>
    </xf>
    <xf numFmtId="3" fontId="1" fillId="0" borderId="36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3" fontId="1" fillId="0" borderId="38" xfId="0" applyNumberFormat="1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3" fontId="2" fillId="0" borderId="40" xfId="0" applyNumberFormat="1" applyFont="1" applyBorder="1" applyAlignment="1">
      <alignment vertical="center"/>
    </xf>
    <xf numFmtId="3" fontId="2" fillId="0" borderId="41" xfId="0" applyNumberFormat="1" applyFont="1" applyBorder="1" applyAlignment="1">
      <alignment vertical="center"/>
    </xf>
    <xf numFmtId="3" fontId="2" fillId="0" borderId="42" xfId="0" applyNumberFormat="1" applyFont="1" applyBorder="1" applyAlignment="1">
      <alignment vertical="center"/>
    </xf>
    <xf numFmtId="3" fontId="2" fillId="0" borderId="43" xfId="0" applyNumberFormat="1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3" fontId="1" fillId="0" borderId="45" xfId="0" applyNumberFormat="1" applyFont="1" applyBorder="1" applyAlignment="1">
      <alignment vertical="center"/>
    </xf>
    <xf numFmtId="3" fontId="1" fillId="0" borderId="4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vertical="center"/>
    </xf>
    <xf numFmtId="3" fontId="1" fillId="0" borderId="48" xfId="0" applyNumberFormat="1" applyFont="1" applyBorder="1" applyAlignment="1">
      <alignment vertical="center"/>
    </xf>
    <xf numFmtId="3" fontId="1" fillId="0" borderId="49" xfId="0" applyNumberFormat="1" applyFont="1" applyBorder="1" applyAlignment="1">
      <alignment vertical="center"/>
    </xf>
    <xf numFmtId="3" fontId="1" fillId="0" borderId="50" xfId="0" applyNumberFormat="1" applyFont="1" applyBorder="1" applyAlignment="1">
      <alignment vertical="center"/>
    </xf>
    <xf numFmtId="3" fontId="1" fillId="0" borderId="51" xfId="0" applyNumberFormat="1" applyFont="1" applyBorder="1" applyAlignment="1">
      <alignment vertical="center"/>
    </xf>
    <xf numFmtId="3" fontId="1" fillId="0" borderId="52" xfId="0" applyNumberFormat="1" applyFont="1" applyBorder="1" applyAlignment="1">
      <alignment vertical="center"/>
    </xf>
    <xf numFmtId="3" fontId="1" fillId="0" borderId="53" xfId="0" applyNumberFormat="1" applyFont="1" applyBorder="1" applyAlignment="1">
      <alignment vertical="center"/>
    </xf>
    <xf numFmtId="3" fontId="1" fillId="0" borderId="54" xfId="0" applyNumberFormat="1" applyFont="1" applyBorder="1" applyAlignment="1">
      <alignment vertical="center"/>
    </xf>
    <xf numFmtId="3" fontId="1" fillId="0" borderId="55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1" xfId="0" applyNumberFormat="1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3" fontId="2" fillId="0" borderId="56" xfId="0" applyNumberFormat="1" applyFont="1" applyBorder="1" applyAlignment="1">
      <alignment vertical="center"/>
    </xf>
    <xf numFmtId="3" fontId="2" fillId="0" borderId="57" xfId="0" applyNumberFormat="1" applyFont="1" applyBorder="1" applyAlignment="1">
      <alignment vertical="center"/>
    </xf>
    <xf numFmtId="0" fontId="4" fillId="2" borderId="58" xfId="0" applyFont="1" applyFill="1" applyBorder="1" applyAlignment="1">
      <alignment vertical="center"/>
    </xf>
    <xf numFmtId="3" fontId="4" fillId="2" borderId="59" xfId="0" applyNumberFormat="1" applyFont="1" applyFill="1" applyBorder="1" applyAlignment="1">
      <alignment vertical="center"/>
    </xf>
    <xf numFmtId="3" fontId="4" fillId="2" borderId="60" xfId="0" applyNumberFormat="1" applyFont="1" applyFill="1" applyBorder="1" applyAlignment="1">
      <alignment vertical="center"/>
    </xf>
    <xf numFmtId="3" fontId="4" fillId="2" borderId="61" xfId="0" applyNumberFormat="1" applyFont="1" applyFill="1" applyBorder="1" applyAlignment="1">
      <alignment vertical="center"/>
    </xf>
    <xf numFmtId="3" fontId="4" fillId="2" borderId="62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1" fillId="0" borderId="63" xfId="0" applyFont="1" applyBorder="1" applyAlignment="1">
      <alignment vertical="center"/>
    </xf>
    <xf numFmtId="3" fontId="1" fillId="0" borderId="64" xfId="0" applyNumberFormat="1" applyFont="1" applyBorder="1" applyAlignment="1">
      <alignment vertical="center"/>
    </xf>
    <xf numFmtId="3" fontId="1" fillId="0" borderId="65" xfId="0" applyNumberFormat="1" applyFont="1" applyBorder="1" applyAlignment="1">
      <alignment vertical="center"/>
    </xf>
    <xf numFmtId="3" fontId="1" fillId="0" borderId="66" xfId="0" applyNumberFormat="1" applyFont="1" applyBorder="1" applyAlignment="1">
      <alignment vertical="center"/>
    </xf>
    <xf numFmtId="3" fontId="1" fillId="0" borderId="67" xfId="0" applyNumberFormat="1" applyFont="1" applyBorder="1" applyAlignment="1">
      <alignment vertical="center"/>
    </xf>
    <xf numFmtId="3" fontId="1" fillId="0" borderId="68" xfId="0" applyNumberFormat="1" applyFont="1" applyBorder="1" applyAlignment="1">
      <alignment vertical="center"/>
    </xf>
    <xf numFmtId="3" fontId="1" fillId="0" borderId="69" xfId="0" applyNumberFormat="1" applyFont="1" applyBorder="1" applyAlignment="1">
      <alignment vertical="center"/>
    </xf>
    <xf numFmtId="3" fontId="2" fillId="0" borderId="70" xfId="0" applyNumberFormat="1" applyFont="1" applyBorder="1" applyAlignment="1">
      <alignment vertical="center"/>
    </xf>
    <xf numFmtId="3" fontId="2" fillId="0" borderId="7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72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4" fillId="2" borderId="63" xfId="0" applyFont="1" applyFill="1" applyBorder="1" applyAlignment="1">
      <alignment vertical="center"/>
    </xf>
    <xf numFmtId="3" fontId="4" fillId="2" borderId="73" xfId="0" applyNumberFormat="1" applyFont="1" applyFill="1" applyBorder="1" applyAlignment="1">
      <alignment vertical="center"/>
    </xf>
    <xf numFmtId="3" fontId="4" fillId="2" borderId="74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3" borderId="75" xfId="0" applyFont="1" applyFill="1" applyBorder="1" applyAlignment="1">
      <alignment vertical="center"/>
    </xf>
    <xf numFmtId="3" fontId="4" fillId="3" borderId="76" xfId="0" applyNumberFormat="1" applyFont="1" applyFill="1" applyBorder="1" applyAlignment="1">
      <alignment vertical="center"/>
    </xf>
    <xf numFmtId="3" fontId="4" fillId="3" borderId="70" xfId="0" applyNumberFormat="1" applyFont="1" applyFill="1" applyBorder="1" applyAlignment="1">
      <alignment vertical="center"/>
    </xf>
    <xf numFmtId="3" fontId="4" fillId="3" borderId="71" xfId="0" applyNumberFormat="1" applyFont="1" applyFill="1" applyBorder="1" applyAlignment="1">
      <alignment vertical="center"/>
    </xf>
    <xf numFmtId="3" fontId="4" fillId="3" borderId="43" xfId="0" applyNumberFormat="1" applyFont="1" applyFill="1" applyBorder="1" applyAlignment="1">
      <alignment vertical="center"/>
    </xf>
    <xf numFmtId="164" fontId="6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1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4" fillId="0" borderId="77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5" fillId="0" borderId="78" xfId="0" applyNumberFormat="1" applyFont="1" applyBorder="1" applyAlignment="1">
      <alignment vertical="center"/>
    </xf>
    <xf numFmtId="3" fontId="5" fillId="0" borderId="79" xfId="0" applyNumberFormat="1" applyFont="1" applyBorder="1" applyAlignment="1">
      <alignment vertical="center"/>
    </xf>
    <xf numFmtId="3" fontId="5" fillId="0" borderId="47" xfId="0" applyNumberFormat="1" applyFont="1" applyBorder="1" applyAlignment="1">
      <alignment vertical="center"/>
    </xf>
    <xf numFmtId="3" fontId="5" fillId="0" borderId="48" xfId="0" applyNumberFormat="1" applyFont="1" applyBorder="1" applyAlignment="1">
      <alignment vertical="center"/>
    </xf>
    <xf numFmtId="3" fontId="5" fillId="0" borderId="80" xfId="0" applyNumberFormat="1" applyFont="1" applyBorder="1" applyAlignment="1">
      <alignment vertical="center"/>
    </xf>
    <xf numFmtId="3" fontId="5" fillId="0" borderId="81" xfId="0" applyNumberFormat="1" applyFont="1" applyBorder="1" applyAlignment="1">
      <alignment vertical="center"/>
    </xf>
    <xf numFmtId="3" fontId="5" fillId="0" borderId="52" xfId="0" applyNumberFormat="1" applyFont="1" applyBorder="1" applyAlignment="1">
      <alignment vertical="center"/>
    </xf>
    <xf numFmtId="3" fontId="5" fillId="0" borderId="53" xfId="0" applyNumberFormat="1" applyFont="1" applyBorder="1" applyAlignment="1">
      <alignment vertical="center"/>
    </xf>
    <xf numFmtId="3" fontId="5" fillId="0" borderId="82" xfId="0" applyNumberFormat="1" applyFont="1" applyBorder="1" applyAlignment="1">
      <alignment vertical="center"/>
    </xf>
    <xf numFmtId="3" fontId="5" fillId="0" borderId="83" xfId="0" applyNumberFormat="1" applyFont="1" applyBorder="1" applyAlignment="1">
      <alignment vertical="center"/>
    </xf>
    <xf numFmtId="3" fontId="5" fillId="0" borderId="84" xfId="0" applyNumberFormat="1" applyFont="1" applyBorder="1" applyAlignment="1">
      <alignment vertical="center"/>
    </xf>
    <xf numFmtId="3" fontId="5" fillId="0" borderId="85" xfId="0" applyNumberFormat="1" applyFont="1" applyBorder="1" applyAlignment="1">
      <alignment vertical="center"/>
    </xf>
    <xf numFmtId="3" fontId="5" fillId="0" borderId="36" xfId="0" applyNumberFormat="1" applyFont="1" applyBorder="1" applyAlignment="1">
      <alignment vertical="center"/>
    </xf>
    <xf numFmtId="3" fontId="5" fillId="0" borderId="86" xfId="0" applyNumberFormat="1" applyFont="1" applyBorder="1" applyAlignment="1">
      <alignment vertical="center"/>
    </xf>
    <xf numFmtId="3" fontId="4" fillId="0" borderId="41" xfId="0" applyNumberFormat="1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3" fontId="4" fillId="0" borderId="83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3" fontId="4" fillId="0" borderId="3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2" fillId="4" borderId="87" xfId="0" applyFont="1" applyFill="1" applyBorder="1" applyAlignment="1">
      <alignment horizontal="left" vertical="center"/>
    </xf>
    <xf numFmtId="3" fontId="4" fillId="4" borderId="88" xfId="0" applyNumberFormat="1" applyFont="1" applyFill="1" applyBorder="1" applyAlignment="1">
      <alignment vertical="center"/>
    </xf>
    <xf numFmtId="3" fontId="4" fillId="0" borderId="78" xfId="0" applyNumberFormat="1" applyFont="1" applyBorder="1" applyAlignment="1">
      <alignment vertical="center"/>
    </xf>
    <xf numFmtId="3" fontId="5" fillId="0" borderId="77" xfId="0" applyNumberFormat="1" applyFont="1" applyBorder="1" applyAlignment="1">
      <alignment vertical="center"/>
    </xf>
    <xf numFmtId="0" fontId="2" fillId="2" borderId="39" xfId="0" applyFont="1" applyFill="1" applyBorder="1" applyAlignment="1">
      <alignment vertical="center"/>
    </xf>
    <xf numFmtId="3" fontId="5" fillId="2" borderId="75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0" fontId="2" fillId="5" borderId="39" xfId="0" applyFont="1" applyFill="1" applyBorder="1" applyAlignment="1">
      <alignment vertical="center"/>
    </xf>
    <xf numFmtId="3" fontId="4" fillId="5" borderId="75" xfId="0" applyNumberFormat="1" applyFont="1" applyFill="1" applyBorder="1" applyAlignment="1">
      <alignment vertical="center"/>
    </xf>
    <xf numFmtId="3" fontId="4" fillId="5" borderId="3" xfId="0" applyNumberFormat="1" applyFont="1" applyFill="1" applyBorder="1" applyAlignment="1">
      <alignment vertical="center"/>
    </xf>
    <xf numFmtId="3" fontId="4" fillId="5" borderId="4" xfId="0" applyNumberFormat="1" applyFont="1" applyFill="1" applyBorder="1" applyAlignment="1">
      <alignment vertical="center"/>
    </xf>
    <xf numFmtId="3" fontId="4" fillId="5" borderId="5" xfId="0" applyNumberFormat="1" applyFont="1" applyFill="1" applyBorder="1" applyAlignment="1">
      <alignment vertical="center"/>
    </xf>
    <xf numFmtId="164" fontId="5" fillId="0" borderId="0" xfId="0" applyNumberFormat="1" applyFont="1"/>
    <xf numFmtId="0" fontId="7" fillId="0" borderId="0" xfId="0" applyFont="1"/>
    <xf numFmtId="0" fontId="1" fillId="0" borderId="0" xfId="0" applyFont="1" applyAlignment="1">
      <alignment horizontal="left" vertical="center"/>
    </xf>
    <xf numFmtId="1" fontId="2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164" fontId="8" fillId="0" borderId="8" xfId="0" applyNumberFormat="1" applyFont="1" applyBorder="1" applyAlignment="1">
      <alignment vertical="center"/>
    </xf>
    <xf numFmtId="3" fontId="9" fillId="0" borderId="8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 wrapText="1"/>
    </xf>
    <xf numFmtId="3" fontId="11" fillId="0" borderId="8" xfId="0" applyNumberFormat="1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3" fontId="12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" fontId="15" fillId="0" borderId="8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64" fontId="16" fillId="0" borderId="8" xfId="0" applyNumberFormat="1" applyFont="1" applyBorder="1" applyAlignment="1">
      <alignment vertical="center" wrapText="1"/>
    </xf>
    <xf numFmtId="164" fontId="9" fillId="0" borderId="8" xfId="0" applyNumberFormat="1" applyFont="1" applyBorder="1" applyAlignment="1">
      <alignment vertical="center" wrapText="1"/>
    </xf>
    <xf numFmtId="3" fontId="1" fillId="0" borderId="8" xfId="0" applyNumberFormat="1" applyFont="1" applyBorder="1" applyAlignment="1">
      <alignment horizontal="center" vertical="center"/>
    </xf>
    <xf numFmtId="3" fontId="18" fillId="0" borderId="8" xfId="0" applyNumberFormat="1" applyFont="1" applyBorder="1" applyAlignment="1">
      <alignment vertical="center"/>
    </xf>
    <xf numFmtId="3" fontId="17" fillId="0" borderId="8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1" fillId="0" borderId="0" xfId="1" applyFont="1"/>
    <xf numFmtId="3" fontId="2" fillId="0" borderId="89" xfId="1" applyNumberFormat="1" applyFont="1" applyBorder="1" applyAlignment="1">
      <alignment horizontal="center" wrapText="1"/>
    </xf>
    <xf numFmtId="3" fontId="2" fillId="0" borderId="90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0" fontId="2" fillId="0" borderId="0" xfId="2" applyFont="1"/>
    <xf numFmtId="0" fontId="20" fillId="0" borderId="0" xfId="1" applyFont="1"/>
    <xf numFmtId="3" fontId="2" fillId="4" borderId="91" xfId="1" applyNumberFormat="1" applyFont="1" applyFill="1" applyBorder="1" applyAlignment="1">
      <alignment wrapText="1"/>
    </xf>
    <xf numFmtId="164" fontId="2" fillId="4" borderId="92" xfId="1" applyNumberFormat="1" applyFont="1" applyFill="1" applyBorder="1"/>
    <xf numFmtId="164" fontId="2" fillId="4" borderId="93" xfId="1" applyNumberFormat="1" applyFont="1" applyFill="1" applyBorder="1"/>
    <xf numFmtId="3" fontId="20" fillId="0" borderId="94" xfId="1" applyNumberFormat="1" applyFont="1" applyBorder="1" applyAlignment="1">
      <alignment wrapText="1"/>
    </xf>
    <xf numFmtId="164" fontId="20" fillId="0" borderId="95" xfId="1" applyNumberFormat="1" applyFont="1" applyBorder="1"/>
    <xf numFmtId="164" fontId="20" fillId="0" borderId="96" xfId="1" applyNumberFormat="1" applyFont="1" applyBorder="1"/>
    <xf numFmtId="0" fontId="2" fillId="0" borderId="0" xfId="1" applyFont="1"/>
    <xf numFmtId="3" fontId="2" fillId="0" borderId="94" xfId="1" applyNumberFormat="1" applyFont="1" applyBorder="1" applyAlignment="1">
      <alignment wrapText="1"/>
    </xf>
    <xf numFmtId="164" fontId="2" fillId="0" borderId="95" xfId="1" applyNumberFormat="1" applyFont="1" applyBorder="1"/>
    <xf numFmtId="164" fontId="2" fillId="0" borderId="96" xfId="1" applyNumberFormat="1" applyFont="1" applyBorder="1"/>
    <xf numFmtId="3" fontId="1" fillId="0" borderId="94" xfId="1" applyNumberFormat="1" applyFont="1" applyBorder="1" applyAlignment="1">
      <alignment wrapText="1"/>
    </xf>
    <xf numFmtId="164" fontId="13" fillId="0" borderId="8" xfId="0" applyNumberFormat="1" applyFont="1" applyBorder="1" applyAlignment="1">
      <alignment vertical="center"/>
    </xf>
    <xf numFmtId="164" fontId="13" fillId="0" borderId="7" xfId="0" applyNumberFormat="1" applyFont="1" applyBorder="1" applyAlignment="1">
      <alignment vertical="center"/>
    </xf>
    <xf numFmtId="164" fontId="13" fillId="0" borderId="6" xfId="0" applyNumberFormat="1" applyFont="1" applyBorder="1" applyAlignment="1">
      <alignment vertical="center"/>
    </xf>
    <xf numFmtId="164" fontId="1" fillId="0" borderId="95" xfId="1" applyNumberFormat="1" applyFont="1" applyBorder="1"/>
    <xf numFmtId="164" fontId="1" fillId="0" borderId="96" xfId="1" applyNumberFormat="1" applyFont="1" applyBorder="1"/>
    <xf numFmtId="3" fontId="2" fillId="4" borderId="94" xfId="1" applyNumberFormat="1" applyFont="1" applyFill="1" applyBorder="1" applyAlignment="1">
      <alignment wrapText="1"/>
    </xf>
    <xf numFmtId="164" fontId="2" fillId="4" borderId="95" xfId="1" applyNumberFormat="1" applyFont="1" applyFill="1" applyBorder="1"/>
    <xf numFmtId="164" fontId="2" fillId="4" borderId="96" xfId="1" applyNumberFormat="1" applyFont="1" applyFill="1" applyBorder="1"/>
    <xf numFmtId="164" fontId="1" fillId="0" borderId="0" xfId="1" applyNumberFormat="1" applyFont="1"/>
    <xf numFmtId="164" fontId="8" fillId="0" borderId="6" xfId="0" applyNumberFormat="1" applyFont="1" applyBorder="1" applyAlignment="1">
      <alignment vertical="center" wrapText="1"/>
    </xf>
    <xf numFmtId="3" fontId="2" fillId="6" borderId="97" xfId="1" applyNumberFormat="1" applyFont="1" applyFill="1" applyBorder="1" applyAlignment="1">
      <alignment wrapText="1"/>
    </xf>
    <xf numFmtId="164" fontId="2" fillId="6" borderId="98" xfId="1" applyNumberFormat="1" applyFont="1" applyFill="1" applyBorder="1"/>
    <xf numFmtId="164" fontId="2" fillId="6" borderId="99" xfId="1" applyNumberFormat="1" applyFont="1" applyFill="1" applyBorder="1"/>
    <xf numFmtId="164" fontId="2" fillId="0" borderId="0" xfId="1" applyNumberFormat="1" applyFont="1"/>
    <xf numFmtId="3" fontId="5" fillId="0" borderId="0" xfId="0" applyNumberFormat="1" applyFont="1"/>
    <xf numFmtId="0" fontId="13" fillId="0" borderId="8" xfId="0" applyFont="1" applyBorder="1" applyAlignment="1">
      <alignment vertical="center"/>
    </xf>
    <xf numFmtId="0" fontId="14" fillId="0" borderId="8" xfId="0" applyFont="1" applyBorder="1" applyAlignment="1">
      <alignment vertical="center" wrapText="1"/>
    </xf>
    <xf numFmtId="0" fontId="14" fillId="0" borderId="8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3" fontId="1" fillId="2" borderId="8" xfId="0" applyNumberFormat="1" applyFont="1" applyFill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164" fontId="23" fillId="0" borderId="8" xfId="0" applyNumberFormat="1" applyFont="1" applyBorder="1" applyAlignment="1">
      <alignment vertical="center" wrapText="1"/>
    </xf>
    <xf numFmtId="3" fontId="24" fillId="0" borderId="8" xfId="0" applyNumberFormat="1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26" fillId="0" borderId="8" xfId="0" applyFont="1" applyBorder="1" applyAlignment="1">
      <alignment horizontal="left" vertical="center" wrapText="1"/>
    </xf>
    <xf numFmtId="165" fontId="0" fillId="0" borderId="8" xfId="0" applyNumberFormat="1" applyBorder="1"/>
    <xf numFmtId="0" fontId="25" fillId="0" borderId="8" xfId="0" applyFont="1" applyBorder="1" applyAlignment="1">
      <alignment horizontal="left"/>
    </xf>
    <xf numFmtId="165" fontId="25" fillId="0" borderId="8" xfId="0" applyNumberFormat="1" applyFont="1" applyBorder="1"/>
    <xf numFmtId="0" fontId="0" fillId="0" borderId="8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8" fillId="0" borderId="8" xfId="0" applyNumberFormat="1" applyFont="1" applyBorder="1" applyAlignment="1">
      <alignment vertical="center" wrapText="1"/>
    </xf>
  </cellXfs>
  <cellStyles count="3">
    <cellStyle name="Normál" xfId="0" builtinId="0"/>
    <cellStyle name="Normál_Munkafüzet1_1" xfId="2" xr:uid="{DEB7ED09-37F0-4EF6-BBBC-FCECFEAC6D26}"/>
    <cellStyle name="Normál_Munkafüzet3" xfId="1" xr:uid="{3EB875BF-5CD8-4135-B66F-93F4BA12A2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Penzugy\Penzugy%20-%20Mrazikne\2024.%20&#233;vi%20doksik\2024.tervek%20Kisb&#233;r\&#214;NK%202024.%20terv.xls" TargetMode="External"/><Relationship Id="rId1" Type="http://schemas.openxmlformats.org/officeDocument/2006/relationships/externalLinkPath" Target="/Penzugy/Penzugy%20-%20Mrazikne/2024.%20&#233;vi%20doksik/2024.tervek%20Kisb&#233;r/&#214;NK%202024.%20terv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Penzugy\Penzugy%20-%20Mrazikne\2024.%20&#233;vi%20doksik\2024.tervek%20Kisb&#233;r\PH%202024%20terv.xls" TargetMode="External"/><Relationship Id="rId1" Type="http://schemas.openxmlformats.org/officeDocument/2006/relationships/externalLinkPath" Target="/Penzugy/Penzugy%20-%20Mrazikne/2024.%20&#233;vi%20doksik/2024.tervek%20Kisb&#233;r/PH%202024%20terv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Penzugy\Penzugy%20-%20Mrazikne\2023.%20doksik\Kisb&#233;r%202023.%20&#233;vi%20kv.rendelet%20t&#225;bl&#225;k%20eredeti.xls" TargetMode="External"/><Relationship Id="rId1" Type="http://schemas.openxmlformats.org/officeDocument/2006/relationships/externalLinkPath" Target="/Penzugy/Penzugy%20-%20Mrazikne/2023.%20doksik/Kisb&#233;r%202023.%20&#233;vi%20kv.rendelet%20t&#225;bl&#225;k%20eredeti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Penzugy\Penzugy%20-%20Mrazikne\2024.%20&#233;vi%20doksik\2024.tervek%20Kisb&#233;r\VIG%202024.%20terv.xls" TargetMode="External"/><Relationship Id="rId1" Type="http://schemas.openxmlformats.org/officeDocument/2006/relationships/externalLinkPath" Target="/Penzugy/Penzugy%20-%20Mrazikne/2024.%20&#233;vi%20doksik/2024.tervek%20Kisb&#233;r/VIG%202024.%20terv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Penzugy\Penzugy%20-%20Mrazikne\2024.%20&#233;vi%20doksik\2024.tervek%20Kisb&#233;r\WAMK%202024.%20terv.xls" TargetMode="External"/><Relationship Id="rId1" Type="http://schemas.openxmlformats.org/officeDocument/2006/relationships/externalLinkPath" Target="/Penzugy/Penzugy%20-%20Mrazikne/2024.%20&#233;vi%20doksik/2024.tervek%20Kisb&#233;r/WAMK%202024.%20terv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Penzugy\Penzugy%20-%20Mrazikne\2024.%20&#233;vi%20doksik\2024.tervek%20Kisb&#233;r\&#336;SZI%202024.%20terv.xls" TargetMode="External"/><Relationship Id="rId1" Type="http://schemas.openxmlformats.org/officeDocument/2006/relationships/externalLinkPath" Target="/Penzugy/Penzugy%20-%20Mrazikne/2024.%20&#233;vi%20doksik/2024.tervek%20Kisb&#233;r/&#336;SZI%202024.%20terv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Penzugy\Penzugy%20-%20Mrazikne\2024.%20&#233;vi%20doksik\2024.tervek%20Kisb&#233;r\Ovi%202024.%20terv.xls" TargetMode="External"/><Relationship Id="rId1" Type="http://schemas.openxmlformats.org/officeDocument/2006/relationships/externalLinkPath" Target="/Penzugy/Penzugy%20-%20Mrazikne/2024.%20&#233;vi%20doksik/2024.tervek%20Kisb&#233;r/Ovi%202024.%20ter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vetés bev.2024"/>
      <sheetName val="Kvetés kiad.2024"/>
      <sheetName val="bérek"/>
      <sheetName val="közfogi"/>
    </sheetNames>
    <sheetDataSet>
      <sheetData sheetId="0">
        <row r="6">
          <cell r="AA6">
            <v>1213172851</v>
          </cell>
        </row>
        <row r="18">
          <cell r="AA18">
            <v>5545965</v>
          </cell>
        </row>
        <row r="28">
          <cell r="AA28">
            <v>1576900000</v>
          </cell>
        </row>
        <row r="35">
          <cell r="AA35">
            <v>11496538</v>
          </cell>
        </row>
        <row r="47">
          <cell r="AA47">
            <v>83500000</v>
          </cell>
        </row>
        <row r="53">
          <cell r="AA53">
            <v>310000000</v>
          </cell>
        </row>
        <row r="61">
          <cell r="AA61">
            <v>6847020</v>
          </cell>
        </row>
        <row r="69">
          <cell r="AA69">
            <v>216983172</v>
          </cell>
        </row>
        <row r="103">
          <cell r="AA103">
            <v>0</v>
          </cell>
        </row>
        <row r="125">
          <cell r="AA125">
            <v>3050000000</v>
          </cell>
        </row>
      </sheetData>
      <sheetData sheetId="1">
        <row r="5">
          <cell r="AL5">
            <v>149992600</v>
          </cell>
          <cell r="AM5">
            <v>1024883470</v>
          </cell>
          <cell r="AN5">
            <v>400000000</v>
          </cell>
          <cell r="AO5">
            <v>1576900000</v>
          </cell>
          <cell r="AP5">
            <v>14000000</v>
          </cell>
          <cell r="AQ5">
            <v>254064694</v>
          </cell>
          <cell r="AR5">
            <v>76261683</v>
          </cell>
          <cell r="AS5">
            <v>152523363</v>
          </cell>
          <cell r="AT5">
            <v>70000000</v>
          </cell>
          <cell r="AU5">
            <v>181642247</v>
          </cell>
          <cell r="AW5">
            <v>40708488</v>
          </cell>
        </row>
        <row r="6">
          <cell r="AX6">
            <v>104675380</v>
          </cell>
        </row>
        <row r="57">
          <cell r="AX57">
            <v>13691950</v>
          </cell>
        </row>
        <row r="64">
          <cell r="AX64">
            <v>20154961</v>
          </cell>
        </row>
        <row r="68">
          <cell r="AX68">
            <v>4121358</v>
          </cell>
        </row>
        <row r="71">
          <cell r="AX71">
            <v>183689456</v>
          </cell>
        </row>
        <row r="79">
          <cell r="AX79">
            <v>200350</v>
          </cell>
        </row>
        <row r="82">
          <cell r="AX82">
            <v>450445970</v>
          </cell>
        </row>
        <row r="84">
          <cell r="AW84">
            <v>30787818</v>
          </cell>
        </row>
        <row r="88">
          <cell r="AX88">
            <v>7964700</v>
          </cell>
        </row>
        <row r="97">
          <cell r="AX97">
            <v>435028074</v>
          </cell>
        </row>
        <row r="109">
          <cell r="AX109">
            <v>388239493</v>
          </cell>
        </row>
        <row r="116">
          <cell r="AX116">
            <v>3408923179</v>
          </cell>
        </row>
        <row r="121">
          <cell r="AX121">
            <v>84000000</v>
          </cell>
        </row>
        <row r="129">
          <cell r="AX129">
            <v>43376844</v>
          </cell>
        </row>
        <row r="130">
          <cell r="AX130">
            <v>1329933831</v>
          </cell>
        </row>
        <row r="368">
          <cell r="D368">
            <v>69772985</v>
          </cell>
        </row>
        <row r="393">
          <cell r="AX393">
            <v>177708890</v>
          </cell>
        </row>
        <row r="394">
          <cell r="AX394">
            <v>2940000</v>
          </cell>
        </row>
        <row r="395">
          <cell r="AX395">
            <v>3345000</v>
          </cell>
        </row>
        <row r="396">
          <cell r="AX396">
            <v>27244094</v>
          </cell>
        </row>
        <row r="397">
          <cell r="AX397">
            <v>120097137</v>
          </cell>
        </row>
        <row r="398">
          <cell r="AX398">
            <v>787000</v>
          </cell>
        </row>
        <row r="401">
          <cell r="AX401">
            <v>400000</v>
          </cell>
        </row>
        <row r="403">
          <cell r="AX403">
            <v>787402</v>
          </cell>
        </row>
        <row r="404">
          <cell r="AX404">
            <v>4500000</v>
          </cell>
        </row>
        <row r="405">
          <cell r="AX405">
            <v>180000</v>
          </cell>
        </row>
        <row r="406">
          <cell r="AX406">
            <v>400000</v>
          </cell>
        </row>
        <row r="407">
          <cell r="AX407">
            <v>1811024</v>
          </cell>
        </row>
        <row r="408">
          <cell r="AX408">
            <v>393701</v>
          </cell>
        </row>
        <row r="409">
          <cell r="AX409">
            <v>1500000</v>
          </cell>
        </row>
        <row r="410">
          <cell r="AX410">
            <v>1000000</v>
          </cell>
        </row>
        <row r="411">
          <cell r="AX411">
            <v>393701</v>
          </cell>
        </row>
        <row r="412">
          <cell r="AX412">
            <v>1574803</v>
          </cell>
        </row>
        <row r="416">
          <cell r="AX416">
            <v>108000</v>
          </cell>
        </row>
        <row r="417">
          <cell r="AX417">
            <v>32426226</v>
          </cell>
        </row>
        <row r="418">
          <cell r="AX418">
            <v>488976</v>
          </cell>
        </row>
        <row r="419">
          <cell r="AX419">
            <v>106299</v>
          </cell>
        </row>
        <row r="420">
          <cell r="AX420">
            <v>405000</v>
          </cell>
        </row>
        <row r="421">
          <cell r="AX421">
            <v>270000</v>
          </cell>
        </row>
        <row r="422">
          <cell r="AX422">
            <v>48600</v>
          </cell>
        </row>
        <row r="423">
          <cell r="AX423">
            <v>108000</v>
          </cell>
        </row>
        <row r="424">
          <cell r="AX424">
            <v>903150</v>
          </cell>
        </row>
        <row r="425">
          <cell r="AX425">
            <v>7355905</v>
          </cell>
        </row>
        <row r="426">
          <cell r="AX426">
            <v>212490</v>
          </cell>
        </row>
        <row r="427">
          <cell r="AX427">
            <v>106299</v>
          </cell>
        </row>
        <row r="428">
          <cell r="AX428">
            <v>425197</v>
          </cell>
        </row>
        <row r="429">
          <cell r="AX429">
            <v>212599</v>
          </cell>
        </row>
        <row r="431">
          <cell r="AX431">
            <v>1574803</v>
          </cell>
        </row>
        <row r="432">
          <cell r="AX432">
            <v>10000000</v>
          </cell>
        </row>
        <row r="433">
          <cell r="AX433">
            <v>11023622</v>
          </cell>
        </row>
        <row r="434">
          <cell r="AX434">
            <v>2600000</v>
          </cell>
        </row>
        <row r="435">
          <cell r="AX435">
            <v>800000</v>
          </cell>
        </row>
        <row r="436">
          <cell r="AX436">
            <v>120986290</v>
          </cell>
        </row>
        <row r="437">
          <cell r="AX437">
            <v>40551181</v>
          </cell>
        </row>
        <row r="438">
          <cell r="AX438">
            <v>896171</v>
          </cell>
        </row>
        <row r="439">
          <cell r="AX439">
            <v>7480315</v>
          </cell>
        </row>
        <row r="440">
          <cell r="AX440">
            <v>1181102</v>
          </cell>
        </row>
        <row r="441">
          <cell r="AX441">
            <v>944882</v>
          </cell>
        </row>
        <row r="442">
          <cell r="AX442">
            <v>1181102</v>
          </cell>
        </row>
        <row r="443">
          <cell r="AX443">
            <v>1968504</v>
          </cell>
        </row>
        <row r="444">
          <cell r="AX444">
            <v>1968504</v>
          </cell>
        </row>
        <row r="445">
          <cell r="AX445">
            <v>7874016</v>
          </cell>
        </row>
        <row r="446">
          <cell r="AX446">
            <v>15748031</v>
          </cell>
        </row>
        <row r="447">
          <cell r="AX447">
            <v>2000000</v>
          </cell>
        </row>
        <row r="448">
          <cell r="AX448">
            <v>1500000</v>
          </cell>
        </row>
        <row r="449">
          <cell r="AX449">
            <v>139797045</v>
          </cell>
        </row>
        <row r="450">
          <cell r="AX450">
            <v>314960630</v>
          </cell>
        </row>
        <row r="451">
          <cell r="AX451">
            <v>1241653543</v>
          </cell>
        </row>
        <row r="452">
          <cell r="AX452">
            <v>783619858</v>
          </cell>
        </row>
        <row r="453">
          <cell r="AX453">
            <v>7874016</v>
          </cell>
        </row>
        <row r="454">
          <cell r="AX454">
            <v>117704410</v>
          </cell>
        </row>
        <row r="455">
          <cell r="AX455">
            <v>60048569</v>
          </cell>
        </row>
        <row r="456">
          <cell r="AX456">
            <v>15000000</v>
          </cell>
        </row>
        <row r="457">
          <cell r="AX457">
            <v>1942075</v>
          </cell>
        </row>
        <row r="458">
          <cell r="AX458">
            <v>787402</v>
          </cell>
        </row>
        <row r="460">
          <cell r="AX460">
            <v>425197</v>
          </cell>
        </row>
        <row r="461">
          <cell r="AX461">
            <v>2700000</v>
          </cell>
        </row>
        <row r="462">
          <cell r="AX462">
            <v>2976378</v>
          </cell>
        </row>
        <row r="463">
          <cell r="AX463">
            <v>702000</v>
          </cell>
        </row>
        <row r="464">
          <cell r="AX464">
            <v>216000</v>
          </cell>
        </row>
        <row r="465">
          <cell r="AX465">
            <v>10948819</v>
          </cell>
        </row>
        <row r="466">
          <cell r="AX466">
            <v>241966</v>
          </cell>
        </row>
        <row r="467">
          <cell r="AX467">
            <v>2019685</v>
          </cell>
        </row>
        <row r="468">
          <cell r="AX468">
            <v>318898</v>
          </cell>
        </row>
        <row r="469">
          <cell r="AX469">
            <v>255118</v>
          </cell>
        </row>
        <row r="470">
          <cell r="AX470">
            <v>318898</v>
          </cell>
        </row>
        <row r="471">
          <cell r="AX471">
            <v>531496</v>
          </cell>
        </row>
        <row r="472">
          <cell r="AX472">
            <v>531496</v>
          </cell>
        </row>
        <row r="473">
          <cell r="AX473">
            <v>2125984</v>
          </cell>
        </row>
        <row r="474">
          <cell r="AX474">
            <v>4251969</v>
          </cell>
        </row>
        <row r="475">
          <cell r="AX475">
            <v>540000</v>
          </cell>
        </row>
        <row r="476">
          <cell r="AX476">
            <v>405000</v>
          </cell>
        </row>
        <row r="477">
          <cell r="AM477">
            <v>5184000</v>
          </cell>
        </row>
        <row r="478">
          <cell r="AX478">
            <v>32666298</v>
          </cell>
        </row>
        <row r="479">
          <cell r="AX479">
            <v>37745202</v>
          </cell>
        </row>
        <row r="480">
          <cell r="AX480">
            <v>335246457</v>
          </cell>
        </row>
        <row r="481">
          <cell r="AX481">
            <v>2125984</v>
          </cell>
        </row>
        <row r="482">
          <cell r="AX482">
            <v>31780190</v>
          </cell>
        </row>
        <row r="483">
          <cell r="AX483">
            <v>16213114</v>
          </cell>
        </row>
        <row r="484">
          <cell r="AX484">
            <v>4050000</v>
          </cell>
        </row>
        <row r="485">
          <cell r="AX485">
            <v>524360</v>
          </cell>
        </row>
        <row r="486">
          <cell r="AX486">
            <v>212599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vetés KÖH 2024"/>
      <sheetName val="Bérek"/>
      <sheetName val="2024. választás miatti plusz jk"/>
    </sheetNames>
    <sheetDataSet>
      <sheetData sheetId="0">
        <row r="10">
          <cell r="R10">
            <v>245539808</v>
          </cell>
        </row>
        <row r="50">
          <cell r="R50">
            <v>34795035</v>
          </cell>
        </row>
        <row r="56">
          <cell r="R56">
            <v>3230000</v>
          </cell>
        </row>
        <row r="60">
          <cell r="R60">
            <v>13785970</v>
          </cell>
        </row>
        <row r="63">
          <cell r="R63">
            <v>15912366</v>
          </cell>
        </row>
        <row r="71">
          <cell r="R71">
            <v>1200000</v>
          </cell>
        </row>
        <row r="74">
          <cell r="R74">
            <v>7595812</v>
          </cell>
        </row>
        <row r="90">
          <cell r="R90">
            <v>8175000</v>
          </cell>
        </row>
        <row r="92">
          <cell r="R92">
            <v>2000000</v>
          </cell>
        </row>
        <row r="95">
          <cell r="R95">
            <v>4800000</v>
          </cell>
        </row>
        <row r="97">
          <cell r="R97">
            <v>420000</v>
          </cell>
        </row>
        <row r="99">
          <cell r="R99">
            <v>4834809</v>
          </cell>
        </row>
        <row r="118">
          <cell r="R118">
            <v>1837200</v>
          </cell>
        </row>
        <row r="119">
          <cell r="R119">
            <v>320341982</v>
          </cell>
        </row>
        <row r="286">
          <cell r="P286">
            <v>5937008</v>
          </cell>
        </row>
        <row r="287">
          <cell r="P287">
            <v>500000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v-int"/>
      <sheetName val="kiad-int"/>
      <sheetName val="szoc_k_"/>
      <sheetName val="beruh"/>
      <sheetName val="felúj"/>
      <sheetName val="eu_s pr_"/>
      <sheetName val="belső fin_ "/>
      <sheetName val="külső fin_"/>
      <sheetName val="tart_"/>
      <sheetName val="önk.bev.cofog"/>
      <sheetName val="önk.kiad.cofog"/>
      <sheetName val="ph bev.cofog"/>
      <sheetName val="ph kiad cofog"/>
      <sheetName val="i-bev"/>
      <sheetName val="i-kiad"/>
      <sheetName val="létsz"/>
      <sheetName val="Stab_tv_"/>
      <sheetName val="egyenleg"/>
      <sheetName val="b_k_ré"/>
      <sheetName val="hköt"/>
      <sheetName val="mérl_"/>
      <sheetName val="m_mérl_"/>
      <sheetName val="f_mérl_"/>
      <sheetName val="kedv_"/>
      <sheetName val="3émérl"/>
      <sheetName val="eifelh"/>
      <sheetName val="Áll.hj."/>
      <sheetName val="maradv.cél szerinti tag"/>
      <sheetName val="Munka2"/>
    </sheetNames>
    <sheetDataSet>
      <sheetData sheetId="0">
        <row r="1">
          <cell r="B1" t="str">
            <v>melléklet a …/2023. (.  .) önkormányzati rendelethez</v>
          </cell>
        </row>
        <row r="7">
          <cell r="G7" t="str">
            <v>Kisbéri Gyöngyszem Óvoda és Bölcsőde</v>
          </cell>
        </row>
      </sheetData>
      <sheetData sheetId="1">
        <row r="33">
          <cell r="C33">
            <v>6435794206</v>
          </cell>
        </row>
      </sheetData>
      <sheetData sheetId="2">
        <row r="27">
          <cell r="G27">
            <v>270000</v>
          </cell>
        </row>
      </sheetData>
      <sheetData sheetId="3">
        <row r="47">
          <cell r="F47">
            <v>903512118</v>
          </cell>
        </row>
      </sheetData>
      <sheetData sheetId="4">
        <row r="24">
          <cell r="G24">
            <v>1551169621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D13">
            <v>943043242</v>
          </cell>
        </row>
        <row r="36">
          <cell r="H36">
            <v>0</v>
          </cell>
          <cell r="I36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92">
          <cell r="H92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J99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J117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14">
          <cell r="G14">
            <v>199571990</v>
          </cell>
        </row>
      </sheetData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vetés bev.2024"/>
      <sheetName val="Kvetés kiad.2024"/>
      <sheetName val="bérek"/>
      <sheetName val="gy.étk széto."/>
    </sheetNames>
    <sheetDataSet>
      <sheetData sheetId="0">
        <row r="67">
          <cell r="M67">
            <v>45338572</v>
          </cell>
        </row>
        <row r="123">
          <cell r="M123">
            <v>230375506</v>
          </cell>
        </row>
      </sheetData>
      <sheetData sheetId="1">
        <row r="4">
          <cell r="O4">
            <v>110181628</v>
          </cell>
        </row>
        <row r="54">
          <cell r="O54">
            <v>17006480</v>
          </cell>
        </row>
        <row r="61">
          <cell r="O61">
            <v>73495990</v>
          </cell>
        </row>
        <row r="65">
          <cell r="O65">
            <v>742000</v>
          </cell>
        </row>
        <row r="68">
          <cell r="O68">
            <v>32250560</v>
          </cell>
        </row>
        <row r="76">
          <cell r="O76">
            <v>30000</v>
          </cell>
        </row>
        <row r="79">
          <cell r="O79">
            <v>30860420</v>
          </cell>
        </row>
        <row r="106">
          <cell r="O106">
            <v>10197001</v>
          </cell>
        </row>
        <row r="113">
          <cell r="O113">
            <v>949999</v>
          </cell>
        </row>
        <row r="252">
          <cell r="O252">
            <v>275591</v>
          </cell>
        </row>
        <row r="253">
          <cell r="O253">
            <v>433071</v>
          </cell>
        </row>
        <row r="254">
          <cell r="O254">
            <v>590551</v>
          </cell>
        </row>
        <row r="255">
          <cell r="O255">
            <v>393701</v>
          </cell>
        </row>
        <row r="256">
          <cell r="O256">
            <v>100000</v>
          </cell>
        </row>
        <row r="257">
          <cell r="O257">
            <v>5905512</v>
          </cell>
        </row>
        <row r="258">
          <cell r="O258">
            <v>196850</v>
          </cell>
        </row>
        <row r="259">
          <cell r="O259">
            <v>133858</v>
          </cell>
        </row>
        <row r="262">
          <cell r="O262">
            <v>74410</v>
          </cell>
        </row>
        <row r="263">
          <cell r="O263">
            <v>116929</v>
          </cell>
        </row>
        <row r="264">
          <cell r="O264">
            <v>159449</v>
          </cell>
        </row>
        <row r="265">
          <cell r="O265">
            <v>106299</v>
          </cell>
        </row>
        <row r="266">
          <cell r="O266">
            <v>27000</v>
          </cell>
        </row>
        <row r="267">
          <cell r="O267">
            <v>1594488</v>
          </cell>
        </row>
        <row r="268">
          <cell r="O268">
            <v>53150</v>
          </cell>
        </row>
        <row r="269">
          <cell r="O269">
            <v>36142</v>
          </cell>
        </row>
        <row r="273">
          <cell r="O273">
            <v>748031</v>
          </cell>
        </row>
        <row r="275">
          <cell r="O275">
            <v>201968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öltségvetés 2024"/>
      <sheetName val="Bérek"/>
      <sheetName val="Megb.d"/>
    </sheetNames>
    <sheetDataSet>
      <sheetData sheetId="0">
        <row r="10">
          <cell r="H10">
            <v>36278945</v>
          </cell>
        </row>
        <row r="54">
          <cell r="H54">
            <v>6237775</v>
          </cell>
        </row>
        <row r="60">
          <cell r="H60">
            <v>3130000</v>
          </cell>
        </row>
        <row r="64">
          <cell r="H64">
            <v>962000</v>
          </cell>
        </row>
        <row r="67">
          <cell r="H67">
            <v>39213191</v>
          </cell>
        </row>
        <row r="75">
          <cell r="H75">
            <v>0</v>
          </cell>
        </row>
        <row r="78">
          <cell r="H78">
            <v>12440598</v>
          </cell>
        </row>
        <row r="95">
          <cell r="H95">
            <v>287000</v>
          </cell>
        </row>
        <row r="103">
          <cell r="H103">
            <v>11909050</v>
          </cell>
        </row>
        <row r="118">
          <cell r="H118">
            <v>86640459</v>
          </cell>
        </row>
        <row r="123">
          <cell r="H123">
            <v>287000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ÖNIO 2024 kv"/>
      <sheetName val="adagok terv"/>
      <sheetName val="Bérek"/>
    </sheetNames>
    <sheetDataSet>
      <sheetData sheetId="0">
        <row r="7">
          <cell r="N7">
            <v>369521374</v>
          </cell>
        </row>
        <row r="56">
          <cell r="N56">
            <v>54438629</v>
          </cell>
        </row>
        <row r="63">
          <cell r="N63">
            <v>99090800</v>
          </cell>
        </row>
        <row r="67">
          <cell r="N67">
            <v>1755572</v>
          </cell>
        </row>
        <row r="70">
          <cell r="N70">
            <v>44850800</v>
          </cell>
        </row>
        <row r="78">
          <cell r="N78">
            <v>55000</v>
          </cell>
        </row>
        <row r="81">
          <cell r="N81">
            <v>36399106</v>
          </cell>
        </row>
        <row r="87">
          <cell r="N87">
            <v>270000</v>
          </cell>
        </row>
        <row r="97">
          <cell r="N97">
            <v>19087500</v>
          </cell>
        </row>
        <row r="106">
          <cell r="N106">
            <v>166628539</v>
          </cell>
        </row>
        <row r="128">
          <cell r="N128">
            <v>39694923</v>
          </cell>
        </row>
        <row r="130">
          <cell r="N130">
            <v>419145319</v>
          </cell>
        </row>
        <row r="372">
          <cell r="N372">
            <v>393701</v>
          </cell>
        </row>
        <row r="373">
          <cell r="N373">
            <v>106299</v>
          </cell>
        </row>
        <row r="374">
          <cell r="N374">
            <v>236220</v>
          </cell>
        </row>
        <row r="375">
          <cell r="N375">
            <v>63780</v>
          </cell>
        </row>
        <row r="376">
          <cell r="N376">
            <v>2362205</v>
          </cell>
        </row>
        <row r="377">
          <cell r="N377">
            <v>637795</v>
          </cell>
        </row>
        <row r="378">
          <cell r="N378">
            <v>6456693</v>
          </cell>
        </row>
        <row r="379">
          <cell r="N379">
            <v>1743307</v>
          </cell>
        </row>
        <row r="380">
          <cell r="N380">
            <v>157480</v>
          </cell>
        </row>
        <row r="381">
          <cell r="N381">
            <v>42520</v>
          </cell>
        </row>
        <row r="382">
          <cell r="N382">
            <v>236220</v>
          </cell>
        </row>
        <row r="383">
          <cell r="N383">
            <v>63780</v>
          </cell>
        </row>
        <row r="384">
          <cell r="N384">
            <v>1250000</v>
          </cell>
        </row>
        <row r="385">
          <cell r="N385">
            <v>337500</v>
          </cell>
        </row>
        <row r="386">
          <cell r="N386">
            <v>2755906</v>
          </cell>
        </row>
        <row r="387">
          <cell r="N387">
            <v>744094</v>
          </cell>
        </row>
        <row r="388">
          <cell r="N388">
            <v>1181102</v>
          </cell>
        </row>
        <row r="389">
          <cell r="N389">
            <v>318898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vetés 2024"/>
      <sheetName val="Munka1"/>
      <sheetName val="Bérek"/>
    </sheetNames>
    <sheetDataSet>
      <sheetData sheetId="0">
        <row r="9">
          <cell r="M9">
            <v>210201909</v>
          </cell>
        </row>
        <row r="58">
          <cell r="M58">
            <v>30292023</v>
          </cell>
        </row>
        <row r="65">
          <cell r="M65">
            <v>3385000</v>
          </cell>
        </row>
        <row r="69">
          <cell r="M69">
            <v>578000</v>
          </cell>
        </row>
        <row r="72">
          <cell r="M72">
            <v>19066000</v>
          </cell>
        </row>
        <row r="80">
          <cell r="M80">
            <v>30005</v>
          </cell>
        </row>
        <row r="83">
          <cell r="M83">
            <v>5869487</v>
          </cell>
        </row>
        <row r="99">
          <cell r="M99">
            <v>3556000</v>
          </cell>
        </row>
        <row r="121">
          <cell r="M121">
            <v>272978424</v>
          </cell>
        </row>
        <row r="126">
          <cell r="M126">
            <v>1200000</v>
          </cell>
        </row>
        <row r="127">
          <cell r="M127">
            <v>324000</v>
          </cell>
        </row>
        <row r="128">
          <cell r="M128">
            <v>1600000</v>
          </cell>
        </row>
        <row r="129">
          <cell r="M129">
            <v>432000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"/>
  <sheetViews>
    <sheetView view="pageBreakPreview" topLeftCell="A2" zoomScale="60" zoomScaleNormal="100" workbookViewId="0">
      <selection activeCell="F38" sqref="F38"/>
    </sheetView>
  </sheetViews>
  <sheetFormatPr defaultRowHeight="12"/>
  <cols>
    <col min="1" max="1" width="39.7109375" style="2" customWidth="1"/>
    <col min="2" max="2" width="13.28515625" style="2" customWidth="1"/>
    <col min="3" max="3" width="13.5703125" style="2" customWidth="1"/>
    <col min="4" max="4" width="11.42578125" style="2" customWidth="1"/>
    <col min="5" max="5" width="11.28515625" style="2" customWidth="1"/>
    <col min="6" max="6" width="10.85546875" style="2" bestFit="1" customWidth="1"/>
    <col min="7" max="8" width="11.42578125" style="2" customWidth="1"/>
    <col min="9" max="9" width="14" style="2" customWidth="1"/>
    <col min="10" max="10" width="9.140625" style="2"/>
    <col min="11" max="11" width="10.85546875" style="2" bestFit="1" customWidth="1"/>
    <col min="12" max="256" width="9.140625" style="2"/>
    <col min="257" max="257" width="42.5703125" style="2" customWidth="1"/>
    <col min="258" max="258" width="14" style="2" customWidth="1"/>
    <col min="259" max="260" width="13.5703125" style="2" customWidth="1"/>
    <col min="261" max="261" width="12.42578125" style="2" customWidth="1"/>
    <col min="262" max="262" width="13" style="2" customWidth="1"/>
    <col min="263" max="263" width="11.42578125" style="2" customWidth="1"/>
    <col min="264" max="264" width="12" style="2" customWidth="1"/>
    <col min="265" max="265" width="15.140625" style="2" customWidth="1"/>
    <col min="266" max="266" width="9.140625" style="2"/>
    <col min="267" max="267" width="10.85546875" style="2" bestFit="1" customWidth="1"/>
    <col min="268" max="512" width="9.140625" style="2"/>
    <col min="513" max="513" width="42.5703125" style="2" customWidth="1"/>
    <col min="514" max="514" width="14" style="2" customWidth="1"/>
    <col min="515" max="516" width="13.5703125" style="2" customWidth="1"/>
    <col min="517" max="517" width="12.42578125" style="2" customWidth="1"/>
    <col min="518" max="518" width="13" style="2" customWidth="1"/>
    <col min="519" max="519" width="11.42578125" style="2" customWidth="1"/>
    <col min="520" max="520" width="12" style="2" customWidth="1"/>
    <col min="521" max="521" width="15.140625" style="2" customWidth="1"/>
    <col min="522" max="522" width="9.140625" style="2"/>
    <col min="523" max="523" width="10.85546875" style="2" bestFit="1" customWidth="1"/>
    <col min="524" max="768" width="9.140625" style="2"/>
    <col min="769" max="769" width="42.5703125" style="2" customWidth="1"/>
    <col min="770" max="770" width="14" style="2" customWidth="1"/>
    <col min="771" max="772" width="13.5703125" style="2" customWidth="1"/>
    <col min="773" max="773" width="12.42578125" style="2" customWidth="1"/>
    <col min="774" max="774" width="13" style="2" customWidth="1"/>
    <col min="775" max="775" width="11.42578125" style="2" customWidth="1"/>
    <col min="776" max="776" width="12" style="2" customWidth="1"/>
    <col min="777" max="777" width="15.140625" style="2" customWidth="1"/>
    <col min="778" max="778" width="9.140625" style="2"/>
    <col min="779" max="779" width="10.85546875" style="2" bestFit="1" customWidth="1"/>
    <col min="780" max="1024" width="9.140625" style="2"/>
    <col min="1025" max="1025" width="42.5703125" style="2" customWidth="1"/>
    <col min="1026" max="1026" width="14" style="2" customWidth="1"/>
    <col min="1027" max="1028" width="13.5703125" style="2" customWidth="1"/>
    <col min="1029" max="1029" width="12.42578125" style="2" customWidth="1"/>
    <col min="1030" max="1030" width="13" style="2" customWidth="1"/>
    <col min="1031" max="1031" width="11.42578125" style="2" customWidth="1"/>
    <col min="1032" max="1032" width="12" style="2" customWidth="1"/>
    <col min="1033" max="1033" width="15.140625" style="2" customWidth="1"/>
    <col min="1034" max="1034" width="9.140625" style="2"/>
    <col min="1035" max="1035" width="10.85546875" style="2" bestFit="1" customWidth="1"/>
    <col min="1036" max="1280" width="9.140625" style="2"/>
    <col min="1281" max="1281" width="42.5703125" style="2" customWidth="1"/>
    <col min="1282" max="1282" width="14" style="2" customWidth="1"/>
    <col min="1283" max="1284" width="13.5703125" style="2" customWidth="1"/>
    <col min="1285" max="1285" width="12.42578125" style="2" customWidth="1"/>
    <col min="1286" max="1286" width="13" style="2" customWidth="1"/>
    <col min="1287" max="1287" width="11.42578125" style="2" customWidth="1"/>
    <col min="1288" max="1288" width="12" style="2" customWidth="1"/>
    <col min="1289" max="1289" width="15.140625" style="2" customWidth="1"/>
    <col min="1290" max="1290" width="9.140625" style="2"/>
    <col min="1291" max="1291" width="10.85546875" style="2" bestFit="1" customWidth="1"/>
    <col min="1292" max="1536" width="9.140625" style="2"/>
    <col min="1537" max="1537" width="42.5703125" style="2" customWidth="1"/>
    <col min="1538" max="1538" width="14" style="2" customWidth="1"/>
    <col min="1539" max="1540" width="13.5703125" style="2" customWidth="1"/>
    <col min="1541" max="1541" width="12.42578125" style="2" customWidth="1"/>
    <col min="1542" max="1542" width="13" style="2" customWidth="1"/>
    <col min="1543" max="1543" width="11.42578125" style="2" customWidth="1"/>
    <col min="1544" max="1544" width="12" style="2" customWidth="1"/>
    <col min="1545" max="1545" width="15.140625" style="2" customWidth="1"/>
    <col min="1546" max="1546" width="9.140625" style="2"/>
    <col min="1547" max="1547" width="10.85546875" style="2" bestFit="1" customWidth="1"/>
    <col min="1548" max="1792" width="9.140625" style="2"/>
    <col min="1793" max="1793" width="42.5703125" style="2" customWidth="1"/>
    <col min="1794" max="1794" width="14" style="2" customWidth="1"/>
    <col min="1795" max="1796" width="13.5703125" style="2" customWidth="1"/>
    <col min="1797" max="1797" width="12.42578125" style="2" customWidth="1"/>
    <col min="1798" max="1798" width="13" style="2" customWidth="1"/>
    <col min="1799" max="1799" width="11.42578125" style="2" customWidth="1"/>
    <col min="1800" max="1800" width="12" style="2" customWidth="1"/>
    <col min="1801" max="1801" width="15.140625" style="2" customWidth="1"/>
    <col min="1802" max="1802" width="9.140625" style="2"/>
    <col min="1803" max="1803" width="10.85546875" style="2" bestFit="1" customWidth="1"/>
    <col min="1804" max="2048" width="9.140625" style="2"/>
    <col min="2049" max="2049" width="42.5703125" style="2" customWidth="1"/>
    <col min="2050" max="2050" width="14" style="2" customWidth="1"/>
    <col min="2051" max="2052" width="13.5703125" style="2" customWidth="1"/>
    <col min="2053" max="2053" width="12.42578125" style="2" customWidth="1"/>
    <col min="2054" max="2054" width="13" style="2" customWidth="1"/>
    <col min="2055" max="2055" width="11.42578125" style="2" customWidth="1"/>
    <col min="2056" max="2056" width="12" style="2" customWidth="1"/>
    <col min="2057" max="2057" width="15.140625" style="2" customWidth="1"/>
    <col min="2058" max="2058" width="9.140625" style="2"/>
    <col min="2059" max="2059" width="10.85546875" style="2" bestFit="1" customWidth="1"/>
    <col min="2060" max="2304" width="9.140625" style="2"/>
    <col min="2305" max="2305" width="42.5703125" style="2" customWidth="1"/>
    <col min="2306" max="2306" width="14" style="2" customWidth="1"/>
    <col min="2307" max="2308" width="13.5703125" style="2" customWidth="1"/>
    <col min="2309" max="2309" width="12.42578125" style="2" customWidth="1"/>
    <col min="2310" max="2310" width="13" style="2" customWidth="1"/>
    <col min="2311" max="2311" width="11.42578125" style="2" customWidth="1"/>
    <col min="2312" max="2312" width="12" style="2" customWidth="1"/>
    <col min="2313" max="2313" width="15.140625" style="2" customWidth="1"/>
    <col min="2314" max="2314" width="9.140625" style="2"/>
    <col min="2315" max="2315" width="10.85546875" style="2" bestFit="1" customWidth="1"/>
    <col min="2316" max="2560" width="9.140625" style="2"/>
    <col min="2561" max="2561" width="42.5703125" style="2" customWidth="1"/>
    <col min="2562" max="2562" width="14" style="2" customWidth="1"/>
    <col min="2563" max="2564" width="13.5703125" style="2" customWidth="1"/>
    <col min="2565" max="2565" width="12.42578125" style="2" customWidth="1"/>
    <col min="2566" max="2566" width="13" style="2" customWidth="1"/>
    <col min="2567" max="2567" width="11.42578125" style="2" customWidth="1"/>
    <col min="2568" max="2568" width="12" style="2" customWidth="1"/>
    <col min="2569" max="2569" width="15.140625" style="2" customWidth="1"/>
    <col min="2570" max="2570" width="9.140625" style="2"/>
    <col min="2571" max="2571" width="10.85546875" style="2" bestFit="1" customWidth="1"/>
    <col min="2572" max="2816" width="9.140625" style="2"/>
    <col min="2817" max="2817" width="42.5703125" style="2" customWidth="1"/>
    <col min="2818" max="2818" width="14" style="2" customWidth="1"/>
    <col min="2819" max="2820" width="13.5703125" style="2" customWidth="1"/>
    <col min="2821" max="2821" width="12.42578125" style="2" customWidth="1"/>
    <col min="2822" max="2822" width="13" style="2" customWidth="1"/>
    <col min="2823" max="2823" width="11.42578125" style="2" customWidth="1"/>
    <col min="2824" max="2824" width="12" style="2" customWidth="1"/>
    <col min="2825" max="2825" width="15.140625" style="2" customWidth="1"/>
    <col min="2826" max="2826" width="9.140625" style="2"/>
    <col min="2827" max="2827" width="10.85546875" style="2" bestFit="1" customWidth="1"/>
    <col min="2828" max="3072" width="9.140625" style="2"/>
    <col min="3073" max="3073" width="42.5703125" style="2" customWidth="1"/>
    <col min="3074" max="3074" width="14" style="2" customWidth="1"/>
    <col min="3075" max="3076" width="13.5703125" style="2" customWidth="1"/>
    <col min="3077" max="3077" width="12.42578125" style="2" customWidth="1"/>
    <col min="3078" max="3078" width="13" style="2" customWidth="1"/>
    <col min="3079" max="3079" width="11.42578125" style="2" customWidth="1"/>
    <col min="3080" max="3080" width="12" style="2" customWidth="1"/>
    <col min="3081" max="3081" width="15.140625" style="2" customWidth="1"/>
    <col min="3082" max="3082" width="9.140625" style="2"/>
    <col min="3083" max="3083" width="10.85546875" style="2" bestFit="1" customWidth="1"/>
    <col min="3084" max="3328" width="9.140625" style="2"/>
    <col min="3329" max="3329" width="42.5703125" style="2" customWidth="1"/>
    <col min="3330" max="3330" width="14" style="2" customWidth="1"/>
    <col min="3331" max="3332" width="13.5703125" style="2" customWidth="1"/>
    <col min="3333" max="3333" width="12.42578125" style="2" customWidth="1"/>
    <col min="3334" max="3334" width="13" style="2" customWidth="1"/>
    <col min="3335" max="3335" width="11.42578125" style="2" customWidth="1"/>
    <col min="3336" max="3336" width="12" style="2" customWidth="1"/>
    <col min="3337" max="3337" width="15.140625" style="2" customWidth="1"/>
    <col min="3338" max="3338" width="9.140625" style="2"/>
    <col min="3339" max="3339" width="10.85546875" style="2" bestFit="1" customWidth="1"/>
    <col min="3340" max="3584" width="9.140625" style="2"/>
    <col min="3585" max="3585" width="42.5703125" style="2" customWidth="1"/>
    <col min="3586" max="3586" width="14" style="2" customWidth="1"/>
    <col min="3587" max="3588" width="13.5703125" style="2" customWidth="1"/>
    <col min="3589" max="3589" width="12.42578125" style="2" customWidth="1"/>
    <col min="3590" max="3590" width="13" style="2" customWidth="1"/>
    <col min="3591" max="3591" width="11.42578125" style="2" customWidth="1"/>
    <col min="3592" max="3592" width="12" style="2" customWidth="1"/>
    <col min="3593" max="3593" width="15.140625" style="2" customWidth="1"/>
    <col min="3594" max="3594" width="9.140625" style="2"/>
    <col min="3595" max="3595" width="10.85546875" style="2" bestFit="1" customWidth="1"/>
    <col min="3596" max="3840" width="9.140625" style="2"/>
    <col min="3841" max="3841" width="42.5703125" style="2" customWidth="1"/>
    <col min="3842" max="3842" width="14" style="2" customWidth="1"/>
    <col min="3843" max="3844" width="13.5703125" style="2" customWidth="1"/>
    <col min="3845" max="3845" width="12.42578125" style="2" customWidth="1"/>
    <col min="3846" max="3846" width="13" style="2" customWidth="1"/>
    <col min="3847" max="3847" width="11.42578125" style="2" customWidth="1"/>
    <col min="3848" max="3848" width="12" style="2" customWidth="1"/>
    <col min="3849" max="3849" width="15.140625" style="2" customWidth="1"/>
    <col min="3850" max="3850" width="9.140625" style="2"/>
    <col min="3851" max="3851" width="10.85546875" style="2" bestFit="1" customWidth="1"/>
    <col min="3852" max="4096" width="9.140625" style="2"/>
    <col min="4097" max="4097" width="42.5703125" style="2" customWidth="1"/>
    <col min="4098" max="4098" width="14" style="2" customWidth="1"/>
    <col min="4099" max="4100" width="13.5703125" style="2" customWidth="1"/>
    <col min="4101" max="4101" width="12.42578125" style="2" customWidth="1"/>
    <col min="4102" max="4102" width="13" style="2" customWidth="1"/>
    <col min="4103" max="4103" width="11.42578125" style="2" customWidth="1"/>
    <col min="4104" max="4104" width="12" style="2" customWidth="1"/>
    <col min="4105" max="4105" width="15.140625" style="2" customWidth="1"/>
    <col min="4106" max="4106" width="9.140625" style="2"/>
    <col min="4107" max="4107" width="10.85546875" style="2" bestFit="1" customWidth="1"/>
    <col min="4108" max="4352" width="9.140625" style="2"/>
    <col min="4353" max="4353" width="42.5703125" style="2" customWidth="1"/>
    <col min="4354" max="4354" width="14" style="2" customWidth="1"/>
    <col min="4355" max="4356" width="13.5703125" style="2" customWidth="1"/>
    <col min="4357" max="4357" width="12.42578125" style="2" customWidth="1"/>
    <col min="4358" max="4358" width="13" style="2" customWidth="1"/>
    <col min="4359" max="4359" width="11.42578125" style="2" customWidth="1"/>
    <col min="4360" max="4360" width="12" style="2" customWidth="1"/>
    <col min="4361" max="4361" width="15.140625" style="2" customWidth="1"/>
    <col min="4362" max="4362" width="9.140625" style="2"/>
    <col min="4363" max="4363" width="10.85546875" style="2" bestFit="1" customWidth="1"/>
    <col min="4364" max="4608" width="9.140625" style="2"/>
    <col min="4609" max="4609" width="42.5703125" style="2" customWidth="1"/>
    <col min="4610" max="4610" width="14" style="2" customWidth="1"/>
    <col min="4611" max="4612" width="13.5703125" style="2" customWidth="1"/>
    <col min="4613" max="4613" width="12.42578125" style="2" customWidth="1"/>
    <col min="4614" max="4614" width="13" style="2" customWidth="1"/>
    <col min="4615" max="4615" width="11.42578125" style="2" customWidth="1"/>
    <col min="4616" max="4616" width="12" style="2" customWidth="1"/>
    <col min="4617" max="4617" width="15.140625" style="2" customWidth="1"/>
    <col min="4618" max="4618" width="9.140625" style="2"/>
    <col min="4619" max="4619" width="10.85546875" style="2" bestFit="1" customWidth="1"/>
    <col min="4620" max="4864" width="9.140625" style="2"/>
    <col min="4865" max="4865" width="42.5703125" style="2" customWidth="1"/>
    <col min="4866" max="4866" width="14" style="2" customWidth="1"/>
    <col min="4867" max="4868" width="13.5703125" style="2" customWidth="1"/>
    <col min="4869" max="4869" width="12.42578125" style="2" customWidth="1"/>
    <col min="4870" max="4870" width="13" style="2" customWidth="1"/>
    <col min="4871" max="4871" width="11.42578125" style="2" customWidth="1"/>
    <col min="4872" max="4872" width="12" style="2" customWidth="1"/>
    <col min="4873" max="4873" width="15.140625" style="2" customWidth="1"/>
    <col min="4874" max="4874" width="9.140625" style="2"/>
    <col min="4875" max="4875" width="10.85546875" style="2" bestFit="1" customWidth="1"/>
    <col min="4876" max="5120" width="9.140625" style="2"/>
    <col min="5121" max="5121" width="42.5703125" style="2" customWidth="1"/>
    <col min="5122" max="5122" width="14" style="2" customWidth="1"/>
    <col min="5123" max="5124" width="13.5703125" style="2" customWidth="1"/>
    <col min="5125" max="5125" width="12.42578125" style="2" customWidth="1"/>
    <col min="5126" max="5126" width="13" style="2" customWidth="1"/>
    <col min="5127" max="5127" width="11.42578125" style="2" customWidth="1"/>
    <col min="5128" max="5128" width="12" style="2" customWidth="1"/>
    <col min="5129" max="5129" width="15.140625" style="2" customWidth="1"/>
    <col min="5130" max="5130" width="9.140625" style="2"/>
    <col min="5131" max="5131" width="10.85546875" style="2" bestFit="1" customWidth="1"/>
    <col min="5132" max="5376" width="9.140625" style="2"/>
    <col min="5377" max="5377" width="42.5703125" style="2" customWidth="1"/>
    <col min="5378" max="5378" width="14" style="2" customWidth="1"/>
    <col min="5379" max="5380" width="13.5703125" style="2" customWidth="1"/>
    <col min="5381" max="5381" width="12.42578125" style="2" customWidth="1"/>
    <col min="5382" max="5382" width="13" style="2" customWidth="1"/>
    <col min="5383" max="5383" width="11.42578125" style="2" customWidth="1"/>
    <col min="5384" max="5384" width="12" style="2" customWidth="1"/>
    <col min="5385" max="5385" width="15.140625" style="2" customWidth="1"/>
    <col min="5386" max="5386" width="9.140625" style="2"/>
    <col min="5387" max="5387" width="10.85546875" style="2" bestFit="1" customWidth="1"/>
    <col min="5388" max="5632" width="9.140625" style="2"/>
    <col min="5633" max="5633" width="42.5703125" style="2" customWidth="1"/>
    <col min="5634" max="5634" width="14" style="2" customWidth="1"/>
    <col min="5635" max="5636" width="13.5703125" style="2" customWidth="1"/>
    <col min="5637" max="5637" width="12.42578125" style="2" customWidth="1"/>
    <col min="5638" max="5638" width="13" style="2" customWidth="1"/>
    <col min="5639" max="5639" width="11.42578125" style="2" customWidth="1"/>
    <col min="5640" max="5640" width="12" style="2" customWidth="1"/>
    <col min="5641" max="5641" width="15.140625" style="2" customWidth="1"/>
    <col min="5642" max="5642" width="9.140625" style="2"/>
    <col min="5643" max="5643" width="10.85546875" style="2" bestFit="1" customWidth="1"/>
    <col min="5644" max="5888" width="9.140625" style="2"/>
    <col min="5889" max="5889" width="42.5703125" style="2" customWidth="1"/>
    <col min="5890" max="5890" width="14" style="2" customWidth="1"/>
    <col min="5891" max="5892" width="13.5703125" style="2" customWidth="1"/>
    <col min="5893" max="5893" width="12.42578125" style="2" customWidth="1"/>
    <col min="5894" max="5894" width="13" style="2" customWidth="1"/>
    <col min="5895" max="5895" width="11.42578125" style="2" customWidth="1"/>
    <col min="5896" max="5896" width="12" style="2" customWidth="1"/>
    <col min="5897" max="5897" width="15.140625" style="2" customWidth="1"/>
    <col min="5898" max="5898" width="9.140625" style="2"/>
    <col min="5899" max="5899" width="10.85546875" style="2" bestFit="1" customWidth="1"/>
    <col min="5900" max="6144" width="9.140625" style="2"/>
    <col min="6145" max="6145" width="42.5703125" style="2" customWidth="1"/>
    <col min="6146" max="6146" width="14" style="2" customWidth="1"/>
    <col min="6147" max="6148" width="13.5703125" style="2" customWidth="1"/>
    <col min="6149" max="6149" width="12.42578125" style="2" customWidth="1"/>
    <col min="6150" max="6150" width="13" style="2" customWidth="1"/>
    <col min="6151" max="6151" width="11.42578125" style="2" customWidth="1"/>
    <col min="6152" max="6152" width="12" style="2" customWidth="1"/>
    <col min="6153" max="6153" width="15.140625" style="2" customWidth="1"/>
    <col min="6154" max="6154" width="9.140625" style="2"/>
    <col min="6155" max="6155" width="10.85546875" style="2" bestFit="1" customWidth="1"/>
    <col min="6156" max="6400" width="9.140625" style="2"/>
    <col min="6401" max="6401" width="42.5703125" style="2" customWidth="1"/>
    <col min="6402" max="6402" width="14" style="2" customWidth="1"/>
    <col min="6403" max="6404" width="13.5703125" style="2" customWidth="1"/>
    <col min="6405" max="6405" width="12.42578125" style="2" customWidth="1"/>
    <col min="6406" max="6406" width="13" style="2" customWidth="1"/>
    <col min="6407" max="6407" width="11.42578125" style="2" customWidth="1"/>
    <col min="6408" max="6408" width="12" style="2" customWidth="1"/>
    <col min="6409" max="6409" width="15.140625" style="2" customWidth="1"/>
    <col min="6410" max="6410" width="9.140625" style="2"/>
    <col min="6411" max="6411" width="10.85546875" style="2" bestFit="1" customWidth="1"/>
    <col min="6412" max="6656" width="9.140625" style="2"/>
    <col min="6657" max="6657" width="42.5703125" style="2" customWidth="1"/>
    <col min="6658" max="6658" width="14" style="2" customWidth="1"/>
    <col min="6659" max="6660" width="13.5703125" style="2" customWidth="1"/>
    <col min="6661" max="6661" width="12.42578125" style="2" customWidth="1"/>
    <col min="6662" max="6662" width="13" style="2" customWidth="1"/>
    <col min="6663" max="6663" width="11.42578125" style="2" customWidth="1"/>
    <col min="6664" max="6664" width="12" style="2" customWidth="1"/>
    <col min="6665" max="6665" width="15.140625" style="2" customWidth="1"/>
    <col min="6666" max="6666" width="9.140625" style="2"/>
    <col min="6667" max="6667" width="10.85546875" style="2" bestFit="1" customWidth="1"/>
    <col min="6668" max="6912" width="9.140625" style="2"/>
    <col min="6913" max="6913" width="42.5703125" style="2" customWidth="1"/>
    <col min="6914" max="6914" width="14" style="2" customWidth="1"/>
    <col min="6915" max="6916" width="13.5703125" style="2" customWidth="1"/>
    <col min="6917" max="6917" width="12.42578125" style="2" customWidth="1"/>
    <col min="6918" max="6918" width="13" style="2" customWidth="1"/>
    <col min="6919" max="6919" width="11.42578125" style="2" customWidth="1"/>
    <col min="6920" max="6920" width="12" style="2" customWidth="1"/>
    <col min="6921" max="6921" width="15.140625" style="2" customWidth="1"/>
    <col min="6922" max="6922" width="9.140625" style="2"/>
    <col min="6923" max="6923" width="10.85546875" style="2" bestFit="1" customWidth="1"/>
    <col min="6924" max="7168" width="9.140625" style="2"/>
    <col min="7169" max="7169" width="42.5703125" style="2" customWidth="1"/>
    <col min="7170" max="7170" width="14" style="2" customWidth="1"/>
    <col min="7171" max="7172" width="13.5703125" style="2" customWidth="1"/>
    <col min="7173" max="7173" width="12.42578125" style="2" customWidth="1"/>
    <col min="7174" max="7174" width="13" style="2" customWidth="1"/>
    <col min="7175" max="7175" width="11.42578125" style="2" customWidth="1"/>
    <col min="7176" max="7176" width="12" style="2" customWidth="1"/>
    <col min="7177" max="7177" width="15.140625" style="2" customWidth="1"/>
    <col min="7178" max="7178" width="9.140625" style="2"/>
    <col min="7179" max="7179" width="10.85546875" style="2" bestFit="1" customWidth="1"/>
    <col min="7180" max="7424" width="9.140625" style="2"/>
    <col min="7425" max="7425" width="42.5703125" style="2" customWidth="1"/>
    <col min="7426" max="7426" width="14" style="2" customWidth="1"/>
    <col min="7427" max="7428" width="13.5703125" style="2" customWidth="1"/>
    <col min="7429" max="7429" width="12.42578125" style="2" customWidth="1"/>
    <col min="7430" max="7430" width="13" style="2" customWidth="1"/>
    <col min="7431" max="7431" width="11.42578125" style="2" customWidth="1"/>
    <col min="7432" max="7432" width="12" style="2" customWidth="1"/>
    <col min="7433" max="7433" width="15.140625" style="2" customWidth="1"/>
    <col min="7434" max="7434" width="9.140625" style="2"/>
    <col min="7435" max="7435" width="10.85546875" style="2" bestFit="1" customWidth="1"/>
    <col min="7436" max="7680" width="9.140625" style="2"/>
    <col min="7681" max="7681" width="42.5703125" style="2" customWidth="1"/>
    <col min="7682" max="7682" width="14" style="2" customWidth="1"/>
    <col min="7683" max="7684" width="13.5703125" style="2" customWidth="1"/>
    <col min="7685" max="7685" width="12.42578125" style="2" customWidth="1"/>
    <col min="7686" max="7686" width="13" style="2" customWidth="1"/>
    <col min="7687" max="7687" width="11.42578125" style="2" customWidth="1"/>
    <col min="7688" max="7688" width="12" style="2" customWidth="1"/>
    <col min="7689" max="7689" width="15.140625" style="2" customWidth="1"/>
    <col min="7690" max="7690" width="9.140625" style="2"/>
    <col min="7691" max="7691" width="10.85546875" style="2" bestFit="1" customWidth="1"/>
    <col min="7692" max="7936" width="9.140625" style="2"/>
    <col min="7937" max="7937" width="42.5703125" style="2" customWidth="1"/>
    <col min="7938" max="7938" width="14" style="2" customWidth="1"/>
    <col min="7939" max="7940" width="13.5703125" style="2" customWidth="1"/>
    <col min="7941" max="7941" width="12.42578125" style="2" customWidth="1"/>
    <col min="7942" max="7942" width="13" style="2" customWidth="1"/>
    <col min="7943" max="7943" width="11.42578125" style="2" customWidth="1"/>
    <col min="7944" max="7944" width="12" style="2" customWidth="1"/>
    <col min="7945" max="7945" width="15.140625" style="2" customWidth="1"/>
    <col min="7946" max="7946" width="9.140625" style="2"/>
    <col min="7947" max="7947" width="10.85546875" style="2" bestFit="1" customWidth="1"/>
    <col min="7948" max="8192" width="9.140625" style="2"/>
    <col min="8193" max="8193" width="42.5703125" style="2" customWidth="1"/>
    <col min="8194" max="8194" width="14" style="2" customWidth="1"/>
    <col min="8195" max="8196" width="13.5703125" style="2" customWidth="1"/>
    <col min="8197" max="8197" width="12.42578125" style="2" customWidth="1"/>
    <col min="8198" max="8198" width="13" style="2" customWidth="1"/>
    <col min="8199" max="8199" width="11.42578125" style="2" customWidth="1"/>
    <col min="8200" max="8200" width="12" style="2" customWidth="1"/>
    <col min="8201" max="8201" width="15.140625" style="2" customWidth="1"/>
    <col min="8202" max="8202" width="9.140625" style="2"/>
    <col min="8203" max="8203" width="10.85546875" style="2" bestFit="1" customWidth="1"/>
    <col min="8204" max="8448" width="9.140625" style="2"/>
    <col min="8449" max="8449" width="42.5703125" style="2" customWidth="1"/>
    <col min="8450" max="8450" width="14" style="2" customWidth="1"/>
    <col min="8451" max="8452" width="13.5703125" style="2" customWidth="1"/>
    <col min="8453" max="8453" width="12.42578125" style="2" customWidth="1"/>
    <col min="8454" max="8454" width="13" style="2" customWidth="1"/>
    <col min="8455" max="8455" width="11.42578125" style="2" customWidth="1"/>
    <col min="8456" max="8456" width="12" style="2" customWidth="1"/>
    <col min="8457" max="8457" width="15.140625" style="2" customWidth="1"/>
    <col min="8458" max="8458" width="9.140625" style="2"/>
    <col min="8459" max="8459" width="10.85546875" style="2" bestFit="1" customWidth="1"/>
    <col min="8460" max="8704" width="9.140625" style="2"/>
    <col min="8705" max="8705" width="42.5703125" style="2" customWidth="1"/>
    <col min="8706" max="8706" width="14" style="2" customWidth="1"/>
    <col min="8707" max="8708" width="13.5703125" style="2" customWidth="1"/>
    <col min="8709" max="8709" width="12.42578125" style="2" customWidth="1"/>
    <col min="8710" max="8710" width="13" style="2" customWidth="1"/>
    <col min="8711" max="8711" width="11.42578125" style="2" customWidth="1"/>
    <col min="8712" max="8712" width="12" style="2" customWidth="1"/>
    <col min="8713" max="8713" width="15.140625" style="2" customWidth="1"/>
    <col min="8714" max="8714" width="9.140625" style="2"/>
    <col min="8715" max="8715" width="10.85546875" style="2" bestFit="1" customWidth="1"/>
    <col min="8716" max="8960" width="9.140625" style="2"/>
    <col min="8961" max="8961" width="42.5703125" style="2" customWidth="1"/>
    <col min="8962" max="8962" width="14" style="2" customWidth="1"/>
    <col min="8963" max="8964" width="13.5703125" style="2" customWidth="1"/>
    <col min="8965" max="8965" width="12.42578125" style="2" customWidth="1"/>
    <col min="8966" max="8966" width="13" style="2" customWidth="1"/>
    <col min="8967" max="8967" width="11.42578125" style="2" customWidth="1"/>
    <col min="8968" max="8968" width="12" style="2" customWidth="1"/>
    <col min="8969" max="8969" width="15.140625" style="2" customWidth="1"/>
    <col min="8970" max="8970" width="9.140625" style="2"/>
    <col min="8971" max="8971" width="10.85546875" style="2" bestFit="1" customWidth="1"/>
    <col min="8972" max="9216" width="9.140625" style="2"/>
    <col min="9217" max="9217" width="42.5703125" style="2" customWidth="1"/>
    <col min="9218" max="9218" width="14" style="2" customWidth="1"/>
    <col min="9219" max="9220" width="13.5703125" style="2" customWidth="1"/>
    <col min="9221" max="9221" width="12.42578125" style="2" customWidth="1"/>
    <col min="9222" max="9222" width="13" style="2" customWidth="1"/>
    <col min="9223" max="9223" width="11.42578125" style="2" customWidth="1"/>
    <col min="9224" max="9224" width="12" style="2" customWidth="1"/>
    <col min="9225" max="9225" width="15.140625" style="2" customWidth="1"/>
    <col min="9226" max="9226" width="9.140625" style="2"/>
    <col min="9227" max="9227" width="10.85546875" style="2" bestFit="1" customWidth="1"/>
    <col min="9228" max="9472" width="9.140625" style="2"/>
    <col min="9473" max="9473" width="42.5703125" style="2" customWidth="1"/>
    <col min="9474" max="9474" width="14" style="2" customWidth="1"/>
    <col min="9475" max="9476" width="13.5703125" style="2" customWidth="1"/>
    <col min="9477" max="9477" width="12.42578125" style="2" customWidth="1"/>
    <col min="9478" max="9478" width="13" style="2" customWidth="1"/>
    <col min="9479" max="9479" width="11.42578125" style="2" customWidth="1"/>
    <col min="9480" max="9480" width="12" style="2" customWidth="1"/>
    <col min="9481" max="9481" width="15.140625" style="2" customWidth="1"/>
    <col min="9482" max="9482" width="9.140625" style="2"/>
    <col min="9483" max="9483" width="10.85546875" style="2" bestFit="1" customWidth="1"/>
    <col min="9484" max="9728" width="9.140625" style="2"/>
    <col min="9729" max="9729" width="42.5703125" style="2" customWidth="1"/>
    <col min="9730" max="9730" width="14" style="2" customWidth="1"/>
    <col min="9731" max="9732" width="13.5703125" style="2" customWidth="1"/>
    <col min="9733" max="9733" width="12.42578125" style="2" customWidth="1"/>
    <col min="9734" max="9734" width="13" style="2" customWidth="1"/>
    <col min="9735" max="9735" width="11.42578125" style="2" customWidth="1"/>
    <col min="9736" max="9736" width="12" style="2" customWidth="1"/>
    <col min="9737" max="9737" width="15.140625" style="2" customWidth="1"/>
    <col min="9738" max="9738" width="9.140625" style="2"/>
    <col min="9739" max="9739" width="10.85546875" style="2" bestFit="1" customWidth="1"/>
    <col min="9740" max="9984" width="9.140625" style="2"/>
    <col min="9985" max="9985" width="42.5703125" style="2" customWidth="1"/>
    <col min="9986" max="9986" width="14" style="2" customWidth="1"/>
    <col min="9987" max="9988" width="13.5703125" style="2" customWidth="1"/>
    <col min="9989" max="9989" width="12.42578125" style="2" customWidth="1"/>
    <col min="9990" max="9990" width="13" style="2" customWidth="1"/>
    <col min="9991" max="9991" width="11.42578125" style="2" customWidth="1"/>
    <col min="9992" max="9992" width="12" style="2" customWidth="1"/>
    <col min="9993" max="9993" width="15.140625" style="2" customWidth="1"/>
    <col min="9994" max="9994" width="9.140625" style="2"/>
    <col min="9995" max="9995" width="10.85546875" style="2" bestFit="1" customWidth="1"/>
    <col min="9996" max="10240" width="9.140625" style="2"/>
    <col min="10241" max="10241" width="42.5703125" style="2" customWidth="1"/>
    <col min="10242" max="10242" width="14" style="2" customWidth="1"/>
    <col min="10243" max="10244" width="13.5703125" style="2" customWidth="1"/>
    <col min="10245" max="10245" width="12.42578125" style="2" customWidth="1"/>
    <col min="10246" max="10246" width="13" style="2" customWidth="1"/>
    <col min="10247" max="10247" width="11.42578125" style="2" customWidth="1"/>
    <col min="10248" max="10248" width="12" style="2" customWidth="1"/>
    <col min="10249" max="10249" width="15.140625" style="2" customWidth="1"/>
    <col min="10250" max="10250" width="9.140625" style="2"/>
    <col min="10251" max="10251" width="10.85546875" style="2" bestFit="1" customWidth="1"/>
    <col min="10252" max="10496" width="9.140625" style="2"/>
    <col min="10497" max="10497" width="42.5703125" style="2" customWidth="1"/>
    <col min="10498" max="10498" width="14" style="2" customWidth="1"/>
    <col min="10499" max="10500" width="13.5703125" style="2" customWidth="1"/>
    <col min="10501" max="10501" width="12.42578125" style="2" customWidth="1"/>
    <col min="10502" max="10502" width="13" style="2" customWidth="1"/>
    <col min="10503" max="10503" width="11.42578125" style="2" customWidth="1"/>
    <col min="10504" max="10504" width="12" style="2" customWidth="1"/>
    <col min="10505" max="10505" width="15.140625" style="2" customWidth="1"/>
    <col min="10506" max="10506" width="9.140625" style="2"/>
    <col min="10507" max="10507" width="10.85546875" style="2" bestFit="1" customWidth="1"/>
    <col min="10508" max="10752" width="9.140625" style="2"/>
    <col min="10753" max="10753" width="42.5703125" style="2" customWidth="1"/>
    <col min="10754" max="10754" width="14" style="2" customWidth="1"/>
    <col min="10755" max="10756" width="13.5703125" style="2" customWidth="1"/>
    <col min="10757" max="10757" width="12.42578125" style="2" customWidth="1"/>
    <col min="10758" max="10758" width="13" style="2" customWidth="1"/>
    <col min="10759" max="10759" width="11.42578125" style="2" customWidth="1"/>
    <col min="10760" max="10760" width="12" style="2" customWidth="1"/>
    <col min="10761" max="10761" width="15.140625" style="2" customWidth="1"/>
    <col min="10762" max="10762" width="9.140625" style="2"/>
    <col min="10763" max="10763" width="10.85546875" style="2" bestFit="1" customWidth="1"/>
    <col min="10764" max="11008" width="9.140625" style="2"/>
    <col min="11009" max="11009" width="42.5703125" style="2" customWidth="1"/>
    <col min="11010" max="11010" width="14" style="2" customWidth="1"/>
    <col min="11011" max="11012" width="13.5703125" style="2" customWidth="1"/>
    <col min="11013" max="11013" width="12.42578125" style="2" customWidth="1"/>
    <col min="11014" max="11014" width="13" style="2" customWidth="1"/>
    <col min="11015" max="11015" width="11.42578125" style="2" customWidth="1"/>
    <col min="11016" max="11016" width="12" style="2" customWidth="1"/>
    <col min="11017" max="11017" width="15.140625" style="2" customWidth="1"/>
    <col min="11018" max="11018" width="9.140625" style="2"/>
    <col min="11019" max="11019" width="10.85546875" style="2" bestFit="1" customWidth="1"/>
    <col min="11020" max="11264" width="9.140625" style="2"/>
    <col min="11265" max="11265" width="42.5703125" style="2" customWidth="1"/>
    <col min="11266" max="11266" width="14" style="2" customWidth="1"/>
    <col min="11267" max="11268" width="13.5703125" style="2" customWidth="1"/>
    <col min="11269" max="11269" width="12.42578125" style="2" customWidth="1"/>
    <col min="11270" max="11270" width="13" style="2" customWidth="1"/>
    <col min="11271" max="11271" width="11.42578125" style="2" customWidth="1"/>
    <col min="11272" max="11272" width="12" style="2" customWidth="1"/>
    <col min="11273" max="11273" width="15.140625" style="2" customWidth="1"/>
    <col min="11274" max="11274" width="9.140625" style="2"/>
    <col min="11275" max="11275" width="10.85546875" style="2" bestFit="1" customWidth="1"/>
    <col min="11276" max="11520" width="9.140625" style="2"/>
    <col min="11521" max="11521" width="42.5703125" style="2" customWidth="1"/>
    <col min="11522" max="11522" width="14" style="2" customWidth="1"/>
    <col min="11523" max="11524" width="13.5703125" style="2" customWidth="1"/>
    <col min="11525" max="11525" width="12.42578125" style="2" customWidth="1"/>
    <col min="11526" max="11526" width="13" style="2" customWidth="1"/>
    <col min="11527" max="11527" width="11.42578125" style="2" customWidth="1"/>
    <col min="11528" max="11528" width="12" style="2" customWidth="1"/>
    <col min="11529" max="11529" width="15.140625" style="2" customWidth="1"/>
    <col min="11530" max="11530" width="9.140625" style="2"/>
    <col min="11531" max="11531" width="10.85546875" style="2" bestFit="1" customWidth="1"/>
    <col min="11532" max="11776" width="9.140625" style="2"/>
    <col min="11777" max="11777" width="42.5703125" style="2" customWidth="1"/>
    <col min="11778" max="11778" width="14" style="2" customWidth="1"/>
    <col min="11779" max="11780" width="13.5703125" style="2" customWidth="1"/>
    <col min="11781" max="11781" width="12.42578125" style="2" customWidth="1"/>
    <col min="11782" max="11782" width="13" style="2" customWidth="1"/>
    <col min="11783" max="11783" width="11.42578125" style="2" customWidth="1"/>
    <col min="11784" max="11784" width="12" style="2" customWidth="1"/>
    <col min="11785" max="11785" width="15.140625" style="2" customWidth="1"/>
    <col min="11786" max="11786" width="9.140625" style="2"/>
    <col min="11787" max="11787" width="10.85546875" style="2" bestFit="1" customWidth="1"/>
    <col min="11788" max="12032" width="9.140625" style="2"/>
    <col min="12033" max="12033" width="42.5703125" style="2" customWidth="1"/>
    <col min="12034" max="12034" width="14" style="2" customWidth="1"/>
    <col min="12035" max="12036" width="13.5703125" style="2" customWidth="1"/>
    <col min="12037" max="12037" width="12.42578125" style="2" customWidth="1"/>
    <col min="12038" max="12038" width="13" style="2" customWidth="1"/>
    <col min="12039" max="12039" width="11.42578125" style="2" customWidth="1"/>
    <col min="12040" max="12040" width="12" style="2" customWidth="1"/>
    <col min="12041" max="12041" width="15.140625" style="2" customWidth="1"/>
    <col min="12042" max="12042" width="9.140625" style="2"/>
    <col min="12043" max="12043" width="10.85546875" style="2" bestFit="1" customWidth="1"/>
    <col min="12044" max="12288" width="9.140625" style="2"/>
    <col min="12289" max="12289" width="42.5703125" style="2" customWidth="1"/>
    <col min="12290" max="12290" width="14" style="2" customWidth="1"/>
    <col min="12291" max="12292" width="13.5703125" style="2" customWidth="1"/>
    <col min="12293" max="12293" width="12.42578125" style="2" customWidth="1"/>
    <col min="12294" max="12294" width="13" style="2" customWidth="1"/>
    <col min="12295" max="12295" width="11.42578125" style="2" customWidth="1"/>
    <col min="12296" max="12296" width="12" style="2" customWidth="1"/>
    <col min="12297" max="12297" width="15.140625" style="2" customWidth="1"/>
    <col min="12298" max="12298" width="9.140625" style="2"/>
    <col min="12299" max="12299" width="10.85546875" style="2" bestFit="1" customWidth="1"/>
    <col min="12300" max="12544" width="9.140625" style="2"/>
    <col min="12545" max="12545" width="42.5703125" style="2" customWidth="1"/>
    <col min="12546" max="12546" width="14" style="2" customWidth="1"/>
    <col min="12547" max="12548" width="13.5703125" style="2" customWidth="1"/>
    <col min="12549" max="12549" width="12.42578125" style="2" customWidth="1"/>
    <col min="12550" max="12550" width="13" style="2" customWidth="1"/>
    <col min="12551" max="12551" width="11.42578125" style="2" customWidth="1"/>
    <col min="12552" max="12552" width="12" style="2" customWidth="1"/>
    <col min="12553" max="12553" width="15.140625" style="2" customWidth="1"/>
    <col min="12554" max="12554" width="9.140625" style="2"/>
    <col min="12555" max="12555" width="10.85546875" style="2" bestFit="1" customWidth="1"/>
    <col min="12556" max="12800" width="9.140625" style="2"/>
    <col min="12801" max="12801" width="42.5703125" style="2" customWidth="1"/>
    <col min="12802" max="12802" width="14" style="2" customWidth="1"/>
    <col min="12803" max="12804" width="13.5703125" style="2" customWidth="1"/>
    <col min="12805" max="12805" width="12.42578125" style="2" customWidth="1"/>
    <col min="12806" max="12806" width="13" style="2" customWidth="1"/>
    <col min="12807" max="12807" width="11.42578125" style="2" customWidth="1"/>
    <col min="12808" max="12808" width="12" style="2" customWidth="1"/>
    <col min="12809" max="12809" width="15.140625" style="2" customWidth="1"/>
    <col min="12810" max="12810" width="9.140625" style="2"/>
    <col min="12811" max="12811" width="10.85546875" style="2" bestFit="1" customWidth="1"/>
    <col min="12812" max="13056" width="9.140625" style="2"/>
    <col min="13057" max="13057" width="42.5703125" style="2" customWidth="1"/>
    <col min="13058" max="13058" width="14" style="2" customWidth="1"/>
    <col min="13059" max="13060" width="13.5703125" style="2" customWidth="1"/>
    <col min="13061" max="13061" width="12.42578125" style="2" customWidth="1"/>
    <col min="13062" max="13062" width="13" style="2" customWidth="1"/>
    <col min="13063" max="13063" width="11.42578125" style="2" customWidth="1"/>
    <col min="13064" max="13064" width="12" style="2" customWidth="1"/>
    <col min="13065" max="13065" width="15.140625" style="2" customWidth="1"/>
    <col min="13066" max="13066" width="9.140625" style="2"/>
    <col min="13067" max="13067" width="10.85546875" style="2" bestFit="1" customWidth="1"/>
    <col min="13068" max="13312" width="9.140625" style="2"/>
    <col min="13313" max="13313" width="42.5703125" style="2" customWidth="1"/>
    <col min="13314" max="13314" width="14" style="2" customWidth="1"/>
    <col min="13315" max="13316" width="13.5703125" style="2" customWidth="1"/>
    <col min="13317" max="13317" width="12.42578125" style="2" customWidth="1"/>
    <col min="13318" max="13318" width="13" style="2" customWidth="1"/>
    <col min="13319" max="13319" width="11.42578125" style="2" customWidth="1"/>
    <col min="13320" max="13320" width="12" style="2" customWidth="1"/>
    <col min="13321" max="13321" width="15.140625" style="2" customWidth="1"/>
    <col min="13322" max="13322" width="9.140625" style="2"/>
    <col min="13323" max="13323" width="10.85546875" style="2" bestFit="1" customWidth="1"/>
    <col min="13324" max="13568" width="9.140625" style="2"/>
    <col min="13569" max="13569" width="42.5703125" style="2" customWidth="1"/>
    <col min="13570" max="13570" width="14" style="2" customWidth="1"/>
    <col min="13571" max="13572" width="13.5703125" style="2" customWidth="1"/>
    <col min="13573" max="13573" width="12.42578125" style="2" customWidth="1"/>
    <col min="13574" max="13574" width="13" style="2" customWidth="1"/>
    <col min="13575" max="13575" width="11.42578125" style="2" customWidth="1"/>
    <col min="13576" max="13576" width="12" style="2" customWidth="1"/>
    <col min="13577" max="13577" width="15.140625" style="2" customWidth="1"/>
    <col min="13578" max="13578" width="9.140625" style="2"/>
    <col min="13579" max="13579" width="10.85546875" style="2" bestFit="1" customWidth="1"/>
    <col min="13580" max="13824" width="9.140625" style="2"/>
    <col min="13825" max="13825" width="42.5703125" style="2" customWidth="1"/>
    <col min="13826" max="13826" width="14" style="2" customWidth="1"/>
    <col min="13827" max="13828" width="13.5703125" style="2" customWidth="1"/>
    <col min="13829" max="13829" width="12.42578125" style="2" customWidth="1"/>
    <col min="13830" max="13830" width="13" style="2" customWidth="1"/>
    <col min="13831" max="13831" width="11.42578125" style="2" customWidth="1"/>
    <col min="13832" max="13832" width="12" style="2" customWidth="1"/>
    <col min="13833" max="13833" width="15.140625" style="2" customWidth="1"/>
    <col min="13834" max="13834" width="9.140625" style="2"/>
    <col min="13835" max="13835" width="10.85546875" style="2" bestFit="1" customWidth="1"/>
    <col min="13836" max="14080" width="9.140625" style="2"/>
    <col min="14081" max="14081" width="42.5703125" style="2" customWidth="1"/>
    <col min="14082" max="14082" width="14" style="2" customWidth="1"/>
    <col min="14083" max="14084" width="13.5703125" style="2" customWidth="1"/>
    <col min="14085" max="14085" width="12.42578125" style="2" customWidth="1"/>
    <col min="14086" max="14086" width="13" style="2" customWidth="1"/>
    <col min="14087" max="14087" width="11.42578125" style="2" customWidth="1"/>
    <col min="14088" max="14088" width="12" style="2" customWidth="1"/>
    <col min="14089" max="14089" width="15.140625" style="2" customWidth="1"/>
    <col min="14090" max="14090" width="9.140625" style="2"/>
    <col min="14091" max="14091" width="10.85546875" style="2" bestFit="1" customWidth="1"/>
    <col min="14092" max="14336" width="9.140625" style="2"/>
    <col min="14337" max="14337" width="42.5703125" style="2" customWidth="1"/>
    <col min="14338" max="14338" width="14" style="2" customWidth="1"/>
    <col min="14339" max="14340" width="13.5703125" style="2" customWidth="1"/>
    <col min="14341" max="14341" width="12.42578125" style="2" customWidth="1"/>
    <col min="14342" max="14342" width="13" style="2" customWidth="1"/>
    <col min="14343" max="14343" width="11.42578125" style="2" customWidth="1"/>
    <col min="14344" max="14344" width="12" style="2" customWidth="1"/>
    <col min="14345" max="14345" width="15.140625" style="2" customWidth="1"/>
    <col min="14346" max="14346" width="9.140625" style="2"/>
    <col min="14347" max="14347" width="10.85546875" style="2" bestFit="1" customWidth="1"/>
    <col min="14348" max="14592" width="9.140625" style="2"/>
    <col min="14593" max="14593" width="42.5703125" style="2" customWidth="1"/>
    <col min="14594" max="14594" width="14" style="2" customWidth="1"/>
    <col min="14595" max="14596" width="13.5703125" style="2" customWidth="1"/>
    <col min="14597" max="14597" width="12.42578125" style="2" customWidth="1"/>
    <col min="14598" max="14598" width="13" style="2" customWidth="1"/>
    <col min="14599" max="14599" width="11.42578125" style="2" customWidth="1"/>
    <col min="14600" max="14600" width="12" style="2" customWidth="1"/>
    <col min="14601" max="14601" width="15.140625" style="2" customWidth="1"/>
    <col min="14602" max="14602" width="9.140625" style="2"/>
    <col min="14603" max="14603" width="10.85546875" style="2" bestFit="1" customWidth="1"/>
    <col min="14604" max="14848" width="9.140625" style="2"/>
    <col min="14849" max="14849" width="42.5703125" style="2" customWidth="1"/>
    <col min="14850" max="14850" width="14" style="2" customWidth="1"/>
    <col min="14851" max="14852" width="13.5703125" style="2" customWidth="1"/>
    <col min="14853" max="14853" width="12.42578125" style="2" customWidth="1"/>
    <col min="14854" max="14854" width="13" style="2" customWidth="1"/>
    <col min="14855" max="14855" width="11.42578125" style="2" customWidth="1"/>
    <col min="14856" max="14856" width="12" style="2" customWidth="1"/>
    <col min="14857" max="14857" width="15.140625" style="2" customWidth="1"/>
    <col min="14858" max="14858" width="9.140625" style="2"/>
    <col min="14859" max="14859" width="10.85546875" style="2" bestFit="1" customWidth="1"/>
    <col min="14860" max="15104" width="9.140625" style="2"/>
    <col min="15105" max="15105" width="42.5703125" style="2" customWidth="1"/>
    <col min="15106" max="15106" width="14" style="2" customWidth="1"/>
    <col min="15107" max="15108" width="13.5703125" style="2" customWidth="1"/>
    <col min="15109" max="15109" width="12.42578125" style="2" customWidth="1"/>
    <col min="15110" max="15110" width="13" style="2" customWidth="1"/>
    <col min="15111" max="15111" width="11.42578125" style="2" customWidth="1"/>
    <col min="15112" max="15112" width="12" style="2" customWidth="1"/>
    <col min="15113" max="15113" width="15.140625" style="2" customWidth="1"/>
    <col min="15114" max="15114" width="9.140625" style="2"/>
    <col min="15115" max="15115" width="10.85546875" style="2" bestFit="1" customWidth="1"/>
    <col min="15116" max="15360" width="9.140625" style="2"/>
    <col min="15361" max="15361" width="42.5703125" style="2" customWidth="1"/>
    <col min="15362" max="15362" width="14" style="2" customWidth="1"/>
    <col min="15363" max="15364" width="13.5703125" style="2" customWidth="1"/>
    <col min="15365" max="15365" width="12.42578125" style="2" customWidth="1"/>
    <col min="15366" max="15366" width="13" style="2" customWidth="1"/>
    <col min="15367" max="15367" width="11.42578125" style="2" customWidth="1"/>
    <col min="15368" max="15368" width="12" style="2" customWidth="1"/>
    <col min="15369" max="15369" width="15.140625" style="2" customWidth="1"/>
    <col min="15370" max="15370" width="9.140625" style="2"/>
    <col min="15371" max="15371" width="10.85546875" style="2" bestFit="1" customWidth="1"/>
    <col min="15372" max="15616" width="9.140625" style="2"/>
    <col min="15617" max="15617" width="42.5703125" style="2" customWidth="1"/>
    <col min="15618" max="15618" width="14" style="2" customWidth="1"/>
    <col min="15619" max="15620" width="13.5703125" style="2" customWidth="1"/>
    <col min="15621" max="15621" width="12.42578125" style="2" customWidth="1"/>
    <col min="15622" max="15622" width="13" style="2" customWidth="1"/>
    <col min="15623" max="15623" width="11.42578125" style="2" customWidth="1"/>
    <col min="15624" max="15624" width="12" style="2" customWidth="1"/>
    <col min="15625" max="15625" width="15.140625" style="2" customWidth="1"/>
    <col min="15626" max="15626" width="9.140625" style="2"/>
    <col min="15627" max="15627" width="10.85546875" style="2" bestFit="1" customWidth="1"/>
    <col min="15628" max="15872" width="9.140625" style="2"/>
    <col min="15873" max="15873" width="42.5703125" style="2" customWidth="1"/>
    <col min="15874" max="15874" width="14" style="2" customWidth="1"/>
    <col min="15875" max="15876" width="13.5703125" style="2" customWidth="1"/>
    <col min="15877" max="15877" width="12.42578125" style="2" customWidth="1"/>
    <col min="15878" max="15878" width="13" style="2" customWidth="1"/>
    <col min="15879" max="15879" width="11.42578125" style="2" customWidth="1"/>
    <col min="15880" max="15880" width="12" style="2" customWidth="1"/>
    <col min="15881" max="15881" width="15.140625" style="2" customWidth="1"/>
    <col min="15882" max="15882" width="9.140625" style="2"/>
    <col min="15883" max="15883" width="10.85546875" style="2" bestFit="1" customWidth="1"/>
    <col min="15884" max="16128" width="9.140625" style="2"/>
    <col min="16129" max="16129" width="42.5703125" style="2" customWidth="1"/>
    <col min="16130" max="16130" width="14" style="2" customWidth="1"/>
    <col min="16131" max="16132" width="13.5703125" style="2" customWidth="1"/>
    <col min="16133" max="16133" width="12.42578125" style="2" customWidth="1"/>
    <col min="16134" max="16134" width="13" style="2" customWidth="1"/>
    <col min="16135" max="16135" width="11.42578125" style="2" customWidth="1"/>
    <col min="16136" max="16136" width="12" style="2" customWidth="1"/>
    <col min="16137" max="16137" width="15.140625" style="2" customWidth="1"/>
    <col min="16138" max="16138" width="9.140625" style="2"/>
    <col min="16139" max="16139" width="10.85546875" style="2" bestFit="1" customWidth="1"/>
    <col min="16140" max="16384" width="9.140625" style="2"/>
  </cols>
  <sheetData>
    <row r="1" spans="1:9">
      <c r="A1" s="1" t="s">
        <v>10</v>
      </c>
      <c r="B1" s="2" t="s">
        <v>11</v>
      </c>
    </row>
    <row r="2" spans="1:9">
      <c r="A2" s="1"/>
    </row>
    <row r="3" spans="1:9" ht="12.75">
      <c r="A3" s="217" t="s">
        <v>145</v>
      </c>
      <c r="B3" s="217"/>
      <c r="C3" s="217"/>
      <c r="D3" s="217"/>
      <c r="E3" s="217"/>
      <c r="F3" s="217"/>
      <c r="G3" s="217"/>
      <c r="H3" s="217"/>
      <c r="I3" s="217"/>
    </row>
    <row r="4" spans="1:9">
      <c r="A4" s="3"/>
    </row>
    <row r="5" spans="1:9">
      <c r="A5" s="3"/>
      <c r="B5" s="3"/>
      <c r="C5" s="3"/>
    </row>
    <row r="6" spans="1:9" ht="12.75" thickBot="1">
      <c r="I6" s="14" t="s">
        <v>1</v>
      </c>
    </row>
    <row r="7" spans="1:9" ht="48.75" thickBot="1">
      <c r="A7" s="15" t="s">
        <v>2</v>
      </c>
      <c r="B7" s="16" t="s">
        <v>12</v>
      </c>
      <c r="C7" s="16" t="s">
        <v>143</v>
      </c>
      <c r="D7" s="17" t="s">
        <v>13</v>
      </c>
      <c r="E7" s="18" t="s">
        <v>14</v>
      </c>
      <c r="F7" s="19" t="s">
        <v>15</v>
      </c>
      <c r="G7" s="19" t="s">
        <v>16</v>
      </c>
      <c r="H7" s="19" t="s">
        <v>17</v>
      </c>
      <c r="I7" s="20" t="s">
        <v>18</v>
      </c>
    </row>
    <row r="8" spans="1:9">
      <c r="A8" s="21" t="s">
        <v>19</v>
      </c>
      <c r="B8" s="22"/>
      <c r="C8" s="22"/>
      <c r="D8" s="23"/>
      <c r="E8" s="24"/>
      <c r="F8" s="25"/>
      <c r="G8" s="25"/>
      <c r="H8" s="25"/>
      <c r="I8" s="26"/>
    </row>
    <row r="9" spans="1:9">
      <c r="A9" s="27" t="s">
        <v>20</v>
      </c>
      <c r="B9" s="28">
        <v>943043242</v>
      </c>
      <c r="C9" s="28">
        <f t="shared" ref="C9:C25" si="0">SUM(D9:I9)</f>
        <v>1213172851</v>
      </c>
      <c r="D9" s="29"/>
      <c r="E9" s="30"/>
      <c r="F9" s="31"/>
      <c r="G9" s="31"/>
      <c r="H9" s="31"/>
      <c r="I9" s="32">
        <f>'[1]Kvetés bev.2024'!$AA$6</f>
        <v>1213172851</v>
      </c>
    </row>
    <row r="10" spans="1:9">
      <c r="A10" s="27" t="s">
        <v>21</v>
      </c>
      <c r="B10" s="28">
        <v>0</v>
      </c>
      <c r="C10" s="28">
        <f t="shared" si="0"/>
        <v>0</v>
      </c>
      <c r="D10" s="29"/>
      <c r="E10" s="30"/>
      <c r="F10" s="31"/>
      <c r="G10" s="31"/>
      <c r="H10" s="31"/>
      <c r="I10" s="32"/>
    </row>
    <row r="11" spans="1:9">
      <c r="A11" s="27" t="s">
        <v>22</v>
      </c>
      <c r="B11" s="28">
        <v>0</v>
      </c>
      <c r="C11" s="28">
        <f t="shared" si="0"/>
        <v>0</v>
      </c>
      <c r="D11" s="29"/>
      <c r="E11" s="30"/>
      <c r="F11" s="31"/>
      <c r="G11" s="31"/>
      <c r="H11" s="31"/>
      <c r="I11" s="32"/>
    </row>
    <row r="12" spans="1:9">
      <c r="A12" s="27" t="s">
        <v>23</v>
      </c>
      <c r="B12" s="28">
        <v>0</v>
      </c>
      <c r="C12" s="28">
        <f t="shared" si="0"/>
        <v>0</v>
      </c>
      <c r="D12" s="29"/>
      <c r="E12" s="30"/>
      <c r="F12" s="31"/>
      <c r="G12" s="31"/>
      <c r="H12" s="31"/>
      <c r="I12" s="32"/>
    </row>
    <row r="13" spans="1:9">
      <c r="A13" s="27" t="s">
        <v>24</v>
      </c>
      <c r="B13" s="28">
        <v>0</v>
      </c>
      <c r="C13" s="28">
        <f t="shared" si="0"/>
        <v>0</v>
      </c>
      <c r="D13" s="29"/>
      <c r="E13" s="30"/>
      <c r="F13" s="31"/>
      <c r="G13" s="31"/>
      <c r="H13" s="31"/>
      <c r="I13" s="32"/>
    </row>
    <row r="14" spans="1:9" ht="12.75" thickBot="1">
      <c r="A14" s="33" t="s">
        <v>25</v>
      </c>
      <c r="B14" s="34">
        <v>36649114</v>
      </c>
      <c r="C14" s="34">
        <f t="shared" si="0"/>
        <v>10345965</v>
      </c>
      <c r="D14" s="35">
        <f>'[2]Kvetés KÖH 2024'!$R$95</f>
        <v>4800000</v>
      </c>
      <c r="E14" s="36"/>
      <c r="F14" s="36"/>
      <c r="G14" s="37">
        <f>[3]b_k_ré!H36</f>
        <v>0</v>
      </c>
      <c r="H14" s="37">
        <f>[3]b_k_ré!I36</f>
        <v>0</v>
      </c>
      <c r="I14" s="38">
        <f>'[1]Kvetés bev.2024'!$AA$18</f>
        <v>5545965</v>
      </c>
    </row>
    <row r="15" spans="1:9" s="11" customFormat="1" ht="12.75" thickBot="1">
      <c r="A15" s="39" t="s">
        <v>26</v>
      </c>
      <c r="B15" s="40">
        <f>SUM(B9:B14)</f>
        <v>979692356</v>
      </c>
      <c r="C15" s="40">
        <f t="shared" si="0"/>
        <v>1223518816</v>
      </c>
      <c r="D15" s="41">
        <f t="shared" ref="D15:I15" si="1">SUM(D9:D14)</f>
        <v>4800000</v>
      </c>
      <c r="E15" s="41">
        <f t="shared" si="1"/>
        <v>0</v>
      </c>
      <c r="F15" s="10">
        <f t="shared" si="1"/>
        <v>0</v>
      </c>
      <c r="G15" s="42">
        <f t="shared" si="1"/>
        <v>0</v>
      </c>
      <c r="H15" s="42">
        <f t="shared" si="1"/>
        <v>0</v>
      </c>
      <c r="I15" s="43">
        <f t="shared" si="1"/>
        <v>1218718816</v>
      </c>
    </row>
    <row r="16" spans="1:9">
      <c r="A16" s="44" t="s">
        <v>27</v>
      </c>
      <c r="B16" s="45">
        <v>0</v>
      </c>
      <c r="C16" s="45">
        <f t="shared" si="0"/>
        <v>1576900000</v>
      </c>
      <c r="D16" s="46"/>
      <c r="E16" s="47"/>
      <c r="F16" s="48"/>
      <c r="G16" s="49"/>
      <c r="H16" s="49"/>
      <c r="I16" s="50">
        <f>'[1]Kvetés bev.2024'!$AA$28</f>
        <v>1576900000</v>
      </c>
    </row>
    <row r="17" spans="1:11">
      <c r="A17" s="27" t="s">
        <v>28</v>
      </c>
      <c r="B17" s="28">
        <v>0</v>
      </c>
      <c r="C17" s="28">
        <f t="shared" si="0"/>
        <v>0</v>
      </c>
      <c r="D17" s="51"/>
      <c r="E17" s="52"/>
      <c r="F17" s="53"/>
      <c r="G17" s="30"/>
      <c r="H17" s="30"/>
      <c r="I17" s="32"/>
    </row>
    <row r="18" spans="1:11">
      <c r="A18" s="27" t="s">
        <v>29</v>
      </c>
      <c r="B18" s="28">
        <v>0</v>
      </c>
      <c r="C18" s="28">
        <f t="shared" si="0"/>
        <v>0</v>
      </c>
      <c r="D18" s="51"/>
      <c r="E18" s="52"/>
      <c r="F18" s="53"/>
      <c r="G18" s="30"/>
      <c r="H18" s="30"/>
      <c r="I18" s="32"/>
    </row>
    <row r="19" spans="1:11">
      <c r="A19" s="27" t="s">
        <v>30</v>
      </c>
      <c r="B19" s="28">
        <v>0</v>
      </c>
      <c r="C19" s="28">
        <f t="shared" si="0"/>
        <v>0</v>
      </c>
      <c r="D19" s="51"/>
      <c r="E19" s="52"/>
      <c r="F19" s="53"/>
      <c r="G19" s="30"/>
      <c r="H19" s="30"/>
      <c r="I19" s="32"/>
    </row>
    <row r="20" spans="1:11" ht="12.75" thickBot="1">
      <c r="A20" s="33" t="s">
        <v>31</v>
      </c>
      <c r="B20" s="34">
        <v>200905588</v>
      </c>
      <c r="C20" s="34">
        <f t="shared" si="0"/>
        <v>11496538</v>
      </c>
      <c r="D20" s="35">
        <f>[3]b_k_ré!E52</f>
        <v>0</v>
      </c>
      <c r="E20" s="36">
        <f>[3]b_k_ré!F52</f>
        <v>0</v>
      </c>
      <c r="F20" s="36">
        <f>[3]b_k_ré!G52</f>
        <v>0</v>
      </c>
      <c r="G20" s="37">
        <f>[3]b_k_ré!H52</f>
        <v>0</v>
      </c>
      <c r="H20" s="37">
        <f>[3]b_k_ré!I52</f>
        <v>0</v>
      </c>
      <c r="I20" s="38">
        <f>'[1]Kvetés bev.2024'!$AA$35</f>
        <v>11496538</v>
      </c>
    </row>
    <row r="21" spans="1:11" s="11" customFormat="1" ht="12.75" thickBot="1">
      <c r="A21" s="39" t="s">
        <v>32</v>
      </c>
      <c r="B21" s="40">
        <f>SUM(B16:B20)</f>
        <v>200905588</v>
      </c>
      <c r="C21" s="40">
        <f t="shared" si="0"/>
        <v>1588396538</v>
      </c>
      <c r="D21" s="41">
        <f t="shared" ref="D21:I21" si="2">SUM(D16:D20)</f>
        <v>0</v>
      </c>
      <c r="E21" s="10">
        <f t="shared" si="2"/>
        <v>0</v>
      </c>
      <c r="F21" s="10">
        <f t="shared" si="2"/>
        <v>0</v>
      </c>
      <c r="G21" s="42">
        <f t="shared" si="2"/>
        <v>0</v>
      </c>
      <c r="H21" s="42">
        <f t="shared" si="2"/>
        <v>0</v>
      </c>
      <c r="I21" s="43">
        <f t="shared" si="2"/>
        <v>1588396538</v>
      </c>
    </row>
    <row r="22" spans="1:11">
      <c r="A22" s="44" t="s">
        <v>33</v>
      </c>
      <c r="B22" s="45">
        <v>0</v>
      </c>
      <c r="C22" s="45">
        <f t="shared" si="0"/>
        <v>0</v>
      </c>
      <c r="D22" s="46"/>
      <c r="E22" s="54"/>
      <c r="F22" s="49"/>
      <c r="G22" s="55"/>
      <c r="H22" s="55"/>
      <c r="I22" s="50">
        <f>[3]b_k_ré!J53</f>
        <v>0</v>
      </c>
    </row>
    <row r="23" spans="1:11">
      <c r="A23" s="27" t="s">
        <v>3</v>
      </c>
      <c r="B23" s="28">
        <v>90000000</v>
      </c>
      <c r="C23" s="28">
        <f t="shared" si="0"/>
        <v>83500000</v>
      </c>
      <c r="D23" s="29"/>
      <c r="E23" s="30"/>
      <c r="F23" s="31"/>
      <c r="G23" s="31"/>
      <c r="H23" s="31"/>
      <c r="I23" s="32">
        <f>'[1]Kvetés bev.2024'!$AA$47</f>
        <v>83500000</v>
      </c>
    </row>
    <row r="24" spans="1:11">
      <c r="A24" s="27" t="s">
        <v>4</v>
      </c>
      <c r="B24" s="28">
        <v>250500000</v>
      </c>
      <c r="C24" s="28">
        <f t="shared" si="0"/>
        <v>310000000</v>
      </c>
      <c r="D24" s="29"/>
      <c r="E24" s="30"/>
      <c r="F24" s="31"/>
      <c r="G24" s="31"/>
      <c r="H24" s="31"/>
      <c r="I24" s="32">
        <f>'[1]Kvetés bev.2024'!$AA$53</f>
        <v>310000000</v>
      </c>
    </row>
    <row r="25" spans="1:11">
      <c r="A25" s="27" t="s">
        <v>5</v>
      </c>
      <c r="B25" s="28">
        <v>6985480</v>
      </c>
      <c r="C25" s="28">
        <f t="shared" si="0"/>
        <v>7267020</v>
      </c>
      <c r="D25" s="29">
        <f>'[2]Kvetés KÖH 2024'!$R$97</f>
        <v>420000</v>
      </c>
      <c r="E25" s="30"/>
      <c r="F25" s="31"/>
      <c r="G25" s="31"/>
      <c r="H25" s="31"/>
      <c r="I25" s="32">
        <f>'[1]Kvetés bev.2024'!$AA$61</f>
        <v>6847020</v>
      </c>
    </row>
    <row r="26" spans="1:11" s="11" customFormat="1">
      <c r="A26" s="56" t="s">
        <v>34</v>
      </c>
      <c r="B26" s="57">
        <f>SUM(B22:B25)</f>
        <v>347485480</v>
      </c>
      <c r="C26" s="57">
        <f t="shared" ref="C26:I26" si="3">SUM(C22:C25)</f>
        <v>400767020</v>
      </c>
      <c r="D26" s="59">
        <f t="shared" si="3"/>
        <v>420000</v>
      </c>
      <c r="E26" s="59">
        <f t="shared" si="3"/>
        <v>0</v>
      </c>
      <c r="F26" s="59">
        <f t="shared" si="3"/>
        <v>0</v>
      </c>
      <c r="G26" s="59">
        <f t="shared" si="3"/>
        <v>0</v>
      </c>
      <c r="H26" s="59">
        <f t="shared" si="3"/>
        <v>0</v>
      </c>
      <c r="I26" s="59">
        <f t="shared" si="3"/>
        <v>400347020</v>
      </c>
    </row>
    <row r="27" spans="1:11" s="11" customFormat="1">
      <c r="A27" s="56" t="s">
        <v>6</v>
      </c>
      <c r="B27" s="57">
        <v>636897902</v>
      </c>
      <c r="C27" s="57">
        <f>SUM(D27:I27)</f>
        <v>445694142</v>
      </c>
      <c r="D27" s="57">
        <f>'[2]Kvetés KÖH 2024'!$R$99</f>
        <v>4834809</v>
      </c>
      <c r="E27" s="59">
        <f>'[4]Kvetés bev.2024'!$M$67</f>
        <v>45338572</v>
      </c>
      <c r="F27" s="59">
        <f>'[5]Költségvetés 2024'!$H$103</f>
        <v>11909050</v>
      </c>
      <c r="G27" s="61">
        <f>[3]b_k_ré!H92</f>
        <v>0</v>
      </c>
      <c r="H27" s="61">
        <f>'[6]ÖNIO 2024 kv'!$N$106</f>
        <v>166628539</v>
      </c>
      <c r="I27" s="60">
        <f>'[1]Kvetés bev.2024'!$AA$69</f>
        <v>216983172</v>
      </c>
    </row>
    <row r="28" spans="1:11" s="11" customFormat="1">
      <c r="A28" s="56" t="s">
        <v>7</v>
      </c>
      <c r="B28" s="57">
        <v>0</v>
      </c>
      <c r="C28" s="57">
        <f>SUM(D28:I28)</f>
        <v>0</v>
      </c>
      <c r="D28" s="59"/>
      <c r="E28" s="59">
        <f>[3]b_k_ré!F99</f>
        <v>0</v>
      </c>
      <c r="F28" s="59">
        <f>[3]b_k_ré!G99</f>
        <v>0</v>
      </c>
      <c r="G28" s="59">
        <f>[3]b_k_ré!H99</f>
        <v>0</v>
      </c>
      <c r="H28" s="59"/>
      <c r="I28" s="60">
        <f>[3]b_k_ré!J99</f>
        <v>0</v>
      </c>
    </row>
    <row r="29" spans="1:11" s="11" customFormat="1">
      <c r="A29" s="56" t="s">
        <v>8</v>
      </c>
      <c r="B29" s="57">
        <v>40229130</v>
      </c>
      <c r="C29" s="57">
        <f>SUM(D29:I29)</f>
        <v>39694923</v>
      </c>
      <c r="D29" s="58"/>
      <c r="E29" s="59">
        <f>[3]b_k_ré!F106</f>
        <v>0</v>
      </c>
      <c r="F29" s="59">
        <f>[3]b_k_ré!G106</f>
        <v>0</v>
      </c>
      <c r="G29" s="59">
        <f>[3]b_k_ré!H106</f>
        <v>0</v>
      </c>
      <c r="H29" s="59">
        <f>'[6]ÖNIO 2024 kv'!$N$128</f>
        <v>39694923</v>
      </c>
      <c r="I29" s="60">
        <f>'[1]Kvetés bev.2024'!$AA$103</f>
        <v>0</v>
      </c>
    </row>
    <row r="30" spans="1:11" s="11" customFormat="1" ht="12.75" thickBot="1">
      <c r="A30" s="56" t="s">
        <v>35</v>
      </c>
      <c r="B30" s="57">
        <v>2327340</v>
      </c>
      <c r="C30" s="57">
        <f>SUM(D30:I30)</f>
        <v>1837200</v>
      </c>
      <c r="D30" s="62">
        <f>'[2]Kvetés KÖH 2024'!$R$118</f>
        <v>1837200</v>
      </c>
      <c r="E30" s="62">
        <f>[3]b_k_ré!F117</f>
        <v>0</v>
      </c>
      <c r="F30" s="62">
        <f>[3]b_k_ré!G117</f>
        <v>0</v>
      </c>
      <c r="G30" s="62">
        <f>[3]b_k_ré!H117</f>
        <v>0</v>
      </c>
      <c r="H30" s="62"/>
      <c r="I30" s="63">
        <f>[3]b_k_ré!J117</f>
        <v>0</v>
      </c>
    </row>
    <row r="31" spans="1:11" s="69" customFormat="1" ht="13.5" thickBot="1">
      <c r="A31" s="64" t="s">
        <v>36</v>
      </c>
      <c r="B31" s="65">
        <f>B15+B21+B26+B27+B28+B29+B30</f>
        <v>2207537796</v>
      </c>
      <c r="C31" s="65">
        <f t="shared" ref="C31:H31" si="4">C15+C21+C26+C27+C28+C29+C30</f>
        <v>3699908639</v>
      </c>
      <c r="D31" s="66">
        <f t="shared" si="4"/>
        <v>11892009</v>
      </c>
      <c r="E31" s="67">
        <f t="shared" si="4"/>
        <v>45338572</v>
      </c>
      <c r="F31" s="67">
        <f t="shared" si="4"/>
        <v>11909050</v>
      </c>
      <c r="G31" s="67">
        <f t="shared" si="4"/>
        <v>0</v>
      </c>
      <c r="H31" s="67">
        <f t="shared" si="4"/>
        <v>206323462</v>
      </c>
      <c r="I31" s="68">
        <f>I15+I21+I26+I27+I28+I29+I30</f>
        <v>3424445546</v>
      </c>
      <c r="K31" s="70"/>
    </row>
    <row r="32" spans="1:11">
      <c r="A32" s="71" t="s">
        <v>37</v>
      </c>
      <c r="B32" s="72">
        <v>0</v>
      </c>
      <c r="C32" s="72">
        <f>SUM(D32:I32)</f>
        <v>0</v>
      </c>
      <c r="D32" s="23"/>
      <c r="E32" s="24"/>
      <c r="F32" s="25"/>
      <c r="G32" s="25"/>
      <c r="H32" s="25"/>
      <c r="I32" s="26"/>
    </row>
    <row r="33" spans="1:9">
      <c r="A33" s="27" t="s">
        <v>38</v>
      </c>
      <c r="B33" s="73">
        <v>0</v>
      </c>
      <c r="C33" s="73">
        <f t="shared" ref="C33:C38" si="5">SUM(D33:I33)</f>
        <v>0</v>
      </c>
      <c r="D33" s="29"/>
      <c r="E33" s="30"/>
      <c r="F33" s="31"/>
      <c r="G33" s="31"/>
      <c r="H33" s="31"/>
      <c r="I33" s="32"/>
    </row>
    <row r="34" spans="1:9">
      <c r="A34" s="44" t="s">
        <v>39</v>
      </c>
      <c r="B34" s="73">
        <v>3082384687</v>
      </c>
      <c r="C34" s="73">
        <f t="shared" si="5"/>
        <v>3050000000</v>
      </c>
      <c r="D34" s="29"/>
      <c r="E34" s="30"/>
      <c r="F34" s="31"/>
      <c r="G34" s="31"/>
      <c r="H34" s="31"/>
      <c r="I34" s="32">
        <f>'[1]Kvetés bev.2024'!$AA$125</f>
        <v>3050000000</v>
      </c>
    </row>
    <row r="35" spans="1:9">
      <c r="A35" s="27" t="s">
        <v>40</v>
      </c>
      <c r="B35" s="74">
        <v>0</v>
      </c>
      <c r="C35" s="74">
        <f t="shared" si="5"/>
        <v>0</v>
      </c>
      <c r="D35" s="29"/>
      <c r="E35" s="30"/>
      <c r="F35" s="31"/>
      <c r="G35" s="31"/>
      <c r="H35" s="31"/>
      <c r="I35" s="32"/>
    </row>
    <row r="36" spans="1:9">
      <c r="A36" s="27" t="s">
        <v>41</v>
      </c>
      <c r="B36" s="73">
        <v>0</v>
      </c>
      <c r="C36" s="73">
        <f t="shared" si="5"/>
        <v>0</v>
      </c>
      <c r="D36" s="29"/>
      <c r="E36" s="30"/>
      <c r="F36" s="31"/>
      <c r="G36" s="31"/>
      <c r="H36" s="31"/>
      <c r="I36" s="32"/>
    </row>
    <row r="37" spans="1:9">
      <c r="A37" s="27" t="s">
        <v>42</v>
      </c>
      <c r="B37" s="73">
        <v>1145871723</v>
      </c>
      <c r="C37" s="73">
        <f t="shared" si="5"/>
        <v>1329481690</v>
      </c>
      <c r="D37" s="29">
        <f>'[2]Kvetés KÖH 2024'!$R$119</f>
        <v>320341982</v>
      </c>
      <c r="E37" s="31">
        <f>'[4]Kvetés bev.2024'!$M$123</f>
        <v>230375506</v>
      </c>
      <c r="F37" s="31">
        <f>'[5]Költségvetés 2024'!$H$118</f>
        <v>86640459</v>
      </c>
      <c r="G37" s="31">
        <f>'[7]Kvetés 2024'!$M$121</f>
        <v>272978424</v>
      </c>
      <c r="H37" s="31">
        <f>'[6]ÖNIO 2024 kv'!$N$130</f>
        <v>419145319</v>
      </c>
      <c r="I37" s="32"/>
    </row>
    <row r="38" spans="1:9" ht="12.75" thickBot="1">
      <c r="A38" s="33" t="s">
        <v>43</v>
      </c>
      <c r="B38" s="75">
        <v>0</v>
      </c>
      <c r="C38" s="75">
        <f t="shared" si="5"/>
        <v>0</v>
      </c>
      <c r="D38" s="76"/>
      <c r="E38" s="37"/>
      <c r="F38" s="77"/>
      <c r="G38" s="77"/>
      <c r="H38" s="77"/>
      <c r="I38" s="38"/>
    </row>
    <row r="39" spans="1:9" s="11" customFormat="1" ht="12.75" thickBot="1">
      <c r="A39" s="39" t="s">
        <v>44</v>
      </c>
      <c r="B39" s="40">
        <f>SUM(B32:B38)</f>
        <v>4228256410</v>
      </c>
      <c r="C39" s="40">
        <f>SUM(D39:I39)</f>
        <v>4379481690</v>
      </c>
      <c r="D39" s="78">
        <f t="shared" ref="D39:I39" si="6">SUM(D32:D38)</f>
        <v>320341982</v>
      </c>
      <c r="E39" s="79">
        <f t="shared" si="6"/>
        <v>230375506</v>
      </c>
      <c r="F39" s="79">
        <f t="shared" si="6"/>
        <v>86640459</v>
      </c>
      <c r="G39" s="79">
        <f t="shared" si="6"/>
        <v>272978424</v>
      </c>
      <c r="H39" s="79">
        <f t="shared" si="6"/>
        <v>419145319</v>
      </c>
      <c r="I39" s="43">
        <f t="shared" si="6"/>
        <v>3050000000</v>
      </c>
    </row>
    <row r="40" spans="1:9" s="11" customFormat="1" ht="12.75" thickBot="1">
      <c r="A40" s="39" t="s">
        <v>45</v>
      </c>
      <c r="B40" s="40">
        <v>0</v>
      </c>
      <c r="C40" s="40">
        <f>SUM(D40:I40)</f>
        <v>0</v>
      </c>
      <c r="D40" s="78"/>
      <c r="E40" s="42"/>
      <c r="F40" s="79"/>
      <c r="G40" s="79"/>
      <c r="H40" s="79"/>
      <c r="I40" s="43"/>
    </row>
    <row r="41" spans="1:9" s="11" customFormat="1" ht="12.75" thickBot="1">
      <c r="A41" s="39" t="s">
        <v>46</v>
      </c>
      <c r="B41" s="40">
        <v>0</v>
      </c>
      <c r="C41" s="40">
        <f>SUM(D41:I41)</f>
        <v>0</v>
      </c>
      <c r="D41" s="80"/>
      <c r="E41" s="9"/>
      <c r="F41" s="10"/>
      <c r="G41" s="81"/>
      <c r="H41" s="82"/>
      <c r="I41" s="8"/>
    </row>
    <row r="42" spans="1:9" s="88" customFormat="1" ht="13.5" thickBot="1">
      <c r="A42" s="83" t="s">
        <v>47</v>
      </c>
      <c r="B42" s="84">
        <f>B39+B40+B41</f>
        <v>4228256410</v>
      </c>
      <c r="C42" s="84">
        <f t="shared" ref="C42:I42" si="7">C39+C40+C41</f>
        <v>4379481690</v>
      </c>
      <c r="D42" s="85">
        <f t="shared" si="7"/>
        <v>320341982</v>
      </c>
      <c r="E42" s="86">
        <f>E39+E40+E41</f>
        <v>230375506</v>
      </c>
      <c r="F42" s="86">
        <f t="shared" si="7"/>
        <v>86640459</v>
      </c>
      <c r="G42" s="86">
        <f t="shared" si="7"/>
        <v>272978424</v>
      </c>
      <c r="H42" s="86">
        <f t="shared" si="7"/>
        <v>419145319</v>
      </c>
      <c r="I42" s="87">
        <f t="shared" si="7"/>
        <v>3050000000</v>
      </c>
    </row>
    <row r="43" spans="1:9" s="88" customFormat="1" ht="13.5" thickBot="1">
      <c r="A43" s="89" t="s">
        <v>48</v>
      </c>
      <c r="B43" s="90">
        <f>B42+B31</f>
        <v>6435794206</v>
      </c>
      <c r="C43" s="90">
        <f t="shared" ref="C43:I43" si="8">C42+C31</f>
        <v>8079390329</v>
      </c>
      <c r="D43" s="91">
        <f t="shared" si="8"/>
        <v>332233991</v>
      </c>
      <c r="E43" s="92">
        <f>E42+E31</f>
        <v>275714078</v>
      </c>
      <c r="F43" s="92">
        <f t="shared" si="8"/>
        <v>98549509</v>
      </c>
      <c r="G43" s="92">
        <f t="shared" si="8"/>
        <v>272978424</v>
      </c>
      <c r="H43" s="92">
        <f t="shared" si="8"/>
        <v>625468781</v>
      </c>
      <c r="I43" s="93">
        <f t="shared" si="8"/>
        <v>6474445546</v>
      </c>
    </row>
    <row r="44" spans="1:9" s="11" customFormat="1">
      <c r="B44" s="94"/>
      <c r="C44" s="94"/>
      <c r="D44" s="95"/>
      <c r="E44" s="95"/>
      <c r="F44" s="95"/>
      <c r="G44" s="95"/>
      <c r="H44" s="95"/>
      <c r="I44" s="95"/>
    </row>
    <row r="45" spans="1:9">
      <c r="B45" s="6"/>
      <c r="C45" s="6"/>
      <c r="D45" s="6"/>
      <c r="E45" s="6"/>
      <c r="F45" s="6"/>
      <c r="G45" s="6"/>
      <c r="H45" s="6"/>
      <c r="I45" s="6"/>
    </row>
    <row r="46" spans="1:9">
      <c r="I46" s="6"/>
    </row>
    <row r="47" spans="1:9">
      <c r="I47" s="6"/>
    </row>
  </sheetData>
  <mergeCells count="1">
    <mergeCell ref="A3:I3"/>
  </mergeCells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CC115-5AE9-4494-A575-588FD036558A}">
  <sheetPr>
    <pageSetUpPr fitToPage="1"/>
  </sheetPr>
  <dimension ref="A1:L52"/>
  <sheetViews>
    <sheetView view="pageBreakPreview" topLeftCell="A7" zoomScale="60" zoomScaleNormal="120" workbookViewId="0">
      <selection activeCell="K22" sqref="K22"/>
    </sheetView>
  </sheetViews>
  <sheetFormatPr defaultRowHeight="12.75"/>
  <cols>
    <col min="1" max="1" width="35.42578125" style="146" customWidth="1"/>
    <col min="2" max="2" width="13.28515625" style="146" customWidth="1"/>
    <col min="3" max="3" width="13.5703125" style="146" customWidth="1"/>
    <col min="4" max="4" width="11.7109375" style="146" customWidth="1"/>
    <col min="5" max="5" width="11" style="146" customWidth="1"/>
    <col min="6" max="6" width="9.85546875" style="146" customWidth="1"/>
    <col min="7" max="7" width="11.140625" style="146" customWidth="1"/>
    <col min="8" max="8" width="11.85546875" style="146" customWidth="1"/>
    <col min="9" max="9" width="13.42578125" style="146" customWidth="1"/>
    <col min="10" max="10" width="10.42578125" style="146" bestFit="1" customWidth="1"/>
    <col min="11" max="11" width="14.5703125" style="146" bestFit="1" customWidth="1"/>
    <col min="12" max="256" width="9.140625" style="146"/>
    <col min="257" max="257" width="39.42578125" style="146" customWidth="1"/>
    <col min="258" max="259" width="13.5703125" style="146" customWidth="1"/>
    <col min="260" max="263" width="10.7109375" style="146" customWidth="1"/>
    <col min="264" max="264" width="11.85546875" style="146" customWidth="1"/>
    <col min="265" max="265" width="14.42578125" style="146" customWidth="1"/>
    <col min="266" max="266" width="10.42578125" style="146" bestFit="1" customWidth="1"/>
    <col min="267" max="267" width="14.5703125" style="146" bestFit="1" customWidth="1"/>
    <col min="268" max="512" width="9.140625" style="146"/>
    <col min="513" max="513" width="39.42578125" style="146" customWidth="1"/>
    <col min="514" max="515" width="13.5703125" style="146" customWidth="1"/>
    <col min="516" max="519" width="10.7109375" style="146" customWidth="1"/>
    <col min="520" max="520" width="11.85546875" style="146" customWidth="1"/>
    <col min="521" max="521" width="14.42578125" style="146" customWidth="1"/>
    <col min="522" max="522" width="10.42578125" style="146" bestFit="1" customWidth="1"/>
    <col min="523" max="523" width="14.5703125" style="146" bestFit="1" customWidth="1"/>
    <col min="524" max="768" width="9.140625" style="146"/>
    <col min="769" max="769" width="39.42578125" style="146" customWidth="1"/>
    <col min="770" max="771" width="13.5703125" style="146" customWidth="1"/>
    <col min="772" max="775" width="10.7109375" style="146" customWidth="1"/>
    <col min="776" max="776" width="11.85546875" style="146" customWidth="1"/>
    <col min="777" max="777" width="14.42578125" style="146" customWidth="1"/>
    <col min="778" max="778" width="10.42578125" style="146" bestFit="1" customWidth="1"/>
    <col min="779" max="779" width="14.5703125" style="146" bestFit="1" customWidth="1"/>
    <col min="780" max="1024" width="9.140625" style="146"/>
    <col min="1025" max="1025" width="39.42578125" style="146" customWidth="1"/>
    <col min="1026" max="1027" width="13.5703125" style="146" customWidth="1"/>
    <col min="1028" max="1031" width="10.7109375" style="146" customWidth="1"/>
    <col min="1032" max="1032" width="11.85546875" style="146" customWidth="1"/>
    <col min="1033" max="1033" width="14.42578125" style="146" customWidth="1"/>
    <col min="1034" max="1034" width="10.42578125" style="146" bestFit="1" customWidth="1"/>
    <col min="1035" max="1035" width="14.5703125" style="146" bestFit="1" customWidth="1"/>
    <col min="1036" max="1280" width="9.140625" style="146"/>
    <col min="1281" max="1281" width="39.42578125" style="146" customWidth="1"/>
    <col min="1282" max="1283" width="13.5703125" style="146" customWidth="1"/>
    <col min="1284" max="1287" width="10.7109375" style="146" customWidth="1"/>
    <col min="1288" max="1288" width="11.85546875" style="146" customWidth="1"/>
    <col min="1289" max="1289" width="14.42578125" style="146" customWidth="1"/>
    <col min="1290" max="1290" width="10.42578125" style="146" bestFit="1" customWidth="1"/>
    <col min="1291" max="1291" width="14.5703125" style="146" bestFit="1" customWidth="1"/>
    <col min="1292" max="1536" width="9.140625" style="146"/>
    <col min="1537" max="1537" width="39.42578125" style="146" customWidth="1"/>
    <col min="1538" max="1539" width="13.5703125" style="146" customWidth="1"/>
    <col min="1540" max="1543" width="10.7109375" style="146" customWidth="1"/>
    <col min="1544" max="1544" width="11.85546875" style="146" customWidth="1"/>
    <col min="1545" max="1545" width="14.42578125" style="146" customWidth="1"/>
    <col min="1546" max="1546" width="10.42578125" style="146" bestFit="1" customWidth="1"/>
    <col min="1547" max="1547" width="14.5703125" style="146" bestFit="1" customWidth="1"/>
    <col min="1548" max="1792" width="9.140625" style="146"/>
    <col min="1793" max="1793" width="39.42578125" style="146" customWidth="1"/>
    <col min="1794" max="1795" width="13.5703125" style="146" customWidth="1"/>
    <col min="1796" max="1799" width="10.7109375" style="146" customWidth="1"/>
    <col min="1800" max="1800" width="11.85546875" style="146" customWidth="1"/>
    <col min="1801" max="1801" width="14.42578125" style="146" customWidth="1"/>
    <col min="1802" max="1802" width="10.42578125" style="146" bestFit="1" customWidth="1"/>
    <col min="1803" max="1803" width="14.5703125" style="146" bestFit="1" customWidth="1"/>
    <col min="1804" max="2048" width="9.140625" style="146"/>
    <col min="2049" max="2049" width="39.42578125" style="146" customWidth="1"/>
    <col min="2050" max="2051" width="13.5703125" style="146" customWidth="1"/>
    <col min="2052" max="2055" width="10.7109375" style="146" customWidth="1"/>
    <col min="2056" max="2056" width="11.85546875" style="146" customWidth="1"/>
    <col min="2057" max="2057" width="14.42578125" style="146" customWidth="1"/>
    <col min="2058" max="2058" width="10.42578125" style="146" bestFit="1" customWidth="1"/>
    <col min="2059" max="2059" width="14.5703125" style="146" bestFit="1" customWidth="1"/>
    <col min="2060" max="2304" width="9.140625" style="146"/>
    <col min="2305" max="2305" width="39.42578125" style="146" customWidth="1"/>
    <col min="2306" max="2307" width="13.5703125" style="146" customWidth="1"/>
    <col min="2308" max="2311" width="10.7109375" style="146" customWidth="1"/>
    <col min="2312" max="2312" width="11.85546875" style="146" customWidth="1"/>
    <col min="2313" max="2313" width="14.42578125" style="146" customWidth="1"/>
    <col min="2314" max="2314" width="10.42578125" style="146" bestFit="1" customWidth="1"/>
    <col min="2315" max="2315" width="14.5703125" style="146" bestFit="1" customWidth="1"/>
    <col min="2316" max="2560" width="9.140625" style="146"/>
    <col min="2561" max="2561" width="39.42578125" style="146" customWidth="1"/>
    <col min="2562" max="2563" width="13.5703125" style="146" customWidth="1"/>
    <col min="2564" max="2567" width="10.7109375" style="146" customWidth="1"/>
    <col min="2568" max="2568" width="11.85546875" style="146" customWidth="1"/>
    <col min="2569" max="2569" width="14.42578125" style="146" customWidth="1"/>
    <col min="2570" max="2570" width="10.42578125" style="146" bestFit="1" customWidth="1"/>
    <col min="2571" max="2571" width="14.5703125" style="146" bestFit="1" customWidth="1"/>
    <col min="2572" max="2816" width="9.140625" style="146"/>
    <col min="2817" max="2817" width="39.42578125" style="146" customWidth="1"/>
    <col min="2818" max="2819" width="13.5703125" style="146" customWidth="1"/>
    <col min="2820" max="2823" width="10.7109375" style="146" customWidth="1"/>
    <col min="2824" max="2824" width="11.85546875" style="146" customWidth="1"/>
    <col min="2825" max="2825" width="14.42578125" style="146" customWidth="1"/>
    <col min="2826" max="2826" width="10.42578125" style="146" bestFit="1" customWidth="1"/>
    <col min="2827" max="2827" width="14.5703125" style="146" bestFit="1" customWidth="1"/>
    <col min="2828" max="3072" width="9.140625" style="146"/>
    <col min="3073" max="3073" width="39.42578125" style="146" customWidth="1"/>
    <col min="3074" max="3075" width="13.5703125" style="146" customWidth="1"/>
    <col min="3076" max="3079" width="10.7109375" style="146" customWidth="1"/>
    <col min="3080" max="3080" width="11.85546875" style="146" customWidth="1"/>
    <col min="3081" max="3081" width="14.42578125" style="146" customWidth="1"/>
    <col min="3082" max="3082" width="10.42578125" style="146" bestFit="1" customWidth="1"/>
    <col min="3083" max="3083" width="14.5703125" style="146" bestFit="1" customWidth="1"/>
    <col min="3084" max="3328" width="9.140625" style="146"/>
    <col min="3329" max="3329" width="39.42578125" style="146" customWidth="1"/>
    <col min="3330" max="3331" width="13.5703125" style="146" customWidth="1"/>
    <col min="3332" max="3335" width="10.7109375" style="146" customWidth="1"/>
    <col min="3336" max="3336" width="11.85546875" style="146" customWidth="1"/>
    <col min="3337" max="3337" width="14.42578125" style="146" customWidth="1"/>
    <col min="3338" max="3338" width="10.42578125" style="146" bestFit="1" customWidth="1"/>
    <col min="3339" max="3339" width="14.5703125" style="146" bestFit="1" customWidth="1"/>
    <col min="3340" max="3584" width="9.140625" style="146"/>
    <col min="3585" max="3585" width="39.42578125" style="146" customWidth="1"/>
    <col min="3586" max="3587" width="13.5703125" style="146" customWidth="1"/>
    <col min="3588" max="3591" width="10.7109375" style="146" customWidth="1"/>
    <col min="3592" max="3592" width="11.85546875" style="146" customWidth="1"/>
    <col min="3593" max="3593" width="14.42578125" style="146" customWidth="1"/>
    <col min="3594" max="3594" width="10.42578125" style="146" bestFit="1" customWidth="1"/>
    <col min="3595" max="3595" width="14.5703125" style="146" bestFit="1" customWidth="1"/>
    <col min="3596" max="3840" width="9.140625" style="146"/>
    <col min="3841" max="3841" width="39.42578125" style="146" customWidth="1"/>
    <col min="3842" max="3843" width="13.5703125" style="146" customWidth="1"/>
    <col min="3844" max="3847" width="10.7109375" style="146" customWidth="1"/>
    <col min="3848" max="3848" width="11.85546875" style="146" customWidth="1"/>
    <col min="3849" max="3849" width="14.42578125" style="146" customWidth="1"/>
    <col min="3850" max="3850" width="10.42578125" style="146" bestFit="1" customWidth="1"/>
    <col min="3851" max="3851" width="14.5703125" style="146" bestFit="1" customWidth="1"/>
    <col min="3852" max="4096" width="9.140625" style="146"/>
    <col min="4097" max="4097" width="39.42578125" style="146" customWidth="1"/>
    <col min="4098" max="4099" width="13.5703125" style="146" customWidth="1"/>
    <col min="4100" max="4103" width="10.7109375" style="146" customWidth="1"/>
    <col min="4104" max="4104" width="11.85546875" style="146" customWidth="1"/>
    <col min="4105" max="4105" width="14.42578125" style="146" customWidth="1"/>
    <col min="4106" max="4106" width="10.42578125" style="146" bestFit="1" customWidth="1"/>
    <col min="4107" max="4107" width="14.5703125" style="146" bestFit="1" customWidth="1"/>
    <col min="4108" max="4352" width="9.140625" style="146"/>
    <col min="4353" max="4353" width="39.42578125" style="146" customWidth="1"/>
    <col min="4354" max="4355" width="13.5703125" style="146" customWidth="1"/>
    <col min="4356" max="4359" width="10.7109375" style="146" customWidth="1"/>
    <col min="4360" max="4360" width="11.85546875" style="146" customWidth="1"/>
    <col min="4361" max="4361" width="14.42578125" style="146" customWidth="1"/>
    <col min="4362" max="4362" width="10.42578125" style="146" bestFit="1" customWidth="1"/>
    <col min="4363" max="4363" width="14.5703125" style="146" bestFit="1" customWidth="1"/>
    <col min="4364" max="4608" width="9.140625" style="146"/>
    <col min="4609" max="4609" width="39.42578125" style="146" customWidth="1"/>
    <col min="4610" max="4611" width="13.5703125" style="146" customWidth="1"/>
    <col min="4612" max="4615" width="10.7109375" style="146" customWidth="1"/>
    <col min="4616" max="4616" width="11.85546875" style="146" customWidth="1"/>
    <col min="4617" max="4617" width="14.42578125" style="146" customWidth="1"/>
    <col min="4618" max="4618" width="10.42578125" style="146" bestFit="1" customWidth="1"/>
    <col min="4619" max="4619" width="14.5703125" style="146" bestFit="1" customWidth="1"/>
    <col min="4620" max="4864" width="9.140625" style="146"/>
    <col min="4865" max="4865" width="39.42578125" style="146" customWidth="1"/>
    <col min="4866" max="4867" width="13.5703125" style="146" customWidth="1"/>
    <col min="4868" max="4871" width="10.7109375" style="146" customWidth="1"/>
    <col min="4872" max="4872" width="11.85546875" style="146" customWidth="1"/>
    <col min="4873" max="4873" width="14.42578125" style="146" customWidth="1"/>
    <col min="4874" max="4874" width="10.42578125" style="146" bestFit="1" customWidth="1"/>
    <col min="4875" max="4875" width="14.5703125" style="146" bestFit="1" customWidth="1"/>
    <col min="4876" max="5120" width="9.140625" style="146"/>
    <col min="5121" max="5121" width="39.42578125" style="146" customWidth="1"/>
    <col min="5122" max="5123" width="13.5703125" style="146" customWidth="1"/>
    <col min="5124" max="5127" width="10.7109375" style="146" customWidth="1"/>
    <col min="5128" max="5128" width="11.85546875" style="146" customWidth="1"/>
    <col min="5129" max="5129" width="14.42578125" style="146" customWidth="1"/>
    <col min="5130" max="5130" width="10.42578125" style="146" bestFit="1" customWidth="1"/>
    <col min="5131" max="5131" width="14.5703125" style="146" bestFit="1" customWidth="1"/>
    <col min="5132" max="5376" width="9.140625" style="146"/>
    <col min="5377" max="5377" width="39.42578125" style="146" customWidth="1"/>
    <col min="5378" max="5379" width="13.5703125" style="146" customWidth="1"/>
    <col min="5380" max="5383" width="10.7109375" style="146" customWidth="1"/>
    <col min="5384" max="5384" width="11.85546875" style="146" customWidth="1"/>
    <col min="5385" max="5385" width="14.42578125" style="146" customWidth="1"/>
    <col min="5386" max="5386" width="10.42578125" style="146" bestFit="1" customWidth="1"/>
    <col min="5387" max="5387" width="14.5703125" style="146" bestFit="1" customWidth="1"/>
    <col min="5388" max="5632" width="9.140625" style="146"/>
    <col min="5633" max="5633" width="39.42578125" style="146" customWidth="1"/>
    <col min="5634" max="5635" width="13.5703125" style="146" customWidth="1"/>
    <col min="5636" max="5639" width="10.7109375" style="146" customWidth="1"/>
    <col min="5640" max="5640" width="11.85546875" style="146" customWidth="1"/>
    <col min="5641" max="5641" width="14.42578125" style="146" customWidth="1"/>
    <col min="5642" max="5642" width="10.42578125" style="146" bestFit="1" customWidth="1"/>
    <col min="5643" max="5643" width="14.5703125" style="146" bestFit="1" customWidth="1"/>
    <col min="5644" max="5888" width="9.140625" style="146"/>
    <col min="5889" max="5889" width="39.42578125" style="146" customWidth="1"/>
    <col min="5890" max="5891" width="13.5703125" style="146" customWidth="1"/>
    <col min="5892" max="5895" width="10.7109375" style="146" customWidth="1"/>
    <col min="5896" max="5896" width="11.85546875" style="146" customWidth="1"/>
    <col min="5897" max="5897" width="14.42578125" style="146" customWidth="1"/>
    <col min="5898" max="5898" width="10.42578125" style="146" bestFit="1" customWidth="1"/>
    <col min="5899" max="5899" width="14.5703125" style="146" bestFit="1" customWidth="1"/>
    <col min="5900" max="6144" width="9.140625" style="146"/>
    <col min="6145" max="6145" width="39.42578125" style="146" customWidth="1"/>
    <col min="6146" max="6147" width="13.5703125" style="146" customWidth="1"/>
    <col min="6148" max="6151" width="10.7109375" style="146" customWidth="1"/>
    <col min="6152" max="6152" width="11.85546875" style="146" customWidth="1"/>
    <col min="6153" max="6153" width="14.42578125" style="146" customWidth="1"/>
    <col min="6154" max="6154" width="10.42578125" style="146" bestFit="1" customWidth="1"/>
    <col min="6155" max="6155" width="14.5703125" style="146" bestFit="1" customWidth="1"/>
    <col min="6156" max="6400" width="9.140625" style="146"/>
    <col min="6401" max="6401" width="39.42578125" style="146" customWidth="1"/>
    <col min="6402" max="6403" width="13.5703125" style="146" customWidth="1"/>
    <col min="6404" max="6407" width="10.7109375" style="146" customWidth="1"/>
    <col min="6408" max="6408" width="11.85546875" style="146" customWidth="1"/>
    <col min="6409" max="6409" width="14.42578125" style="146" customWidth="1"/>
    <col min="6410" max="6410" width="10.42578125" style="146" bestFit="1" customWidth="1"/>
    <col min="6411" max="6411" width="14.5703125" style="146" bestFit="1" customWidth="1"/>
    <col min="6412" max="6656" width="9.140625" style="146"/>
    <col min="6657" max="6657" width="39.42578125" style="146" customWidth="1"/>
    <col min="6658" max="6659" width="13.5703125" style="146" customWidth="1"/>
    <col min="6660" max="6663" width="10.7109375" style="146" customWidth="1"/>
    <col min="6664" max="6664" width="11.85546875" style="146" customWidth="1"/>
    <col min="6665" max="6665" width="14.42578125" style="146" customWidth="1"/>
    <col min="6666" max="6666" width="10.42578125" style="146" bestFit="1" customWidth="1"/>
    <col min="6667" max="6667" width="14.5703125" style="146" bestFit="1" customWidth="1"/>
    <col min="6668" max="6912" width="9.140625" style="146"/>
    <col min="6913" max="6913" width="39.42578125" style="146" customWidth="1"/>
    <col min="6914" max="6915" width="13.5703125" style="146" customWidth="1"/>
    <col min="6916" max="6919" width="10.7109375" style="146" customWidth="1"/>
    <col min="6920" max="6920" width="11.85546875" style="146" customWidth="1"/>
    <col min="6921" max="6921" width="14.42578125" style="146" customWidth="1"/>
    <col min="6922" max="6922" width="10.42578125" style="146" bestFit="1" customWidth="1"/>
    <col min="6923" max="6923" width="14.5703125" style="146" bestFit="1" customWidth="1"/>
    <col min="6924" max="7168" width="9.140625" style="146"/>
    <col min="7169" max="7169" width="39.42578125" style="146" customWidth="1"/>
    <col min="7170" max="7171" width="13.5703125" style="146" customWidth="1"/>
    <col min="7172" max="7175" width="10.7109375" style="146" customWidth="1"/>
    <col min="7176" max="7176" width="11.85546875" style="146" customWidth="1"/>
    <col min="7177" max="7177" width="14.42578125" style="146" customWidth="1"/>
    <col min="7178" max="7178" width="10.42578125" style="146" bestFit="1" customWidth="1"/>
    <col min="7179" max="7179" width="14.5703125" style="146" bestFit="1" customWidth="1"/>
    <col min="7180" max="7424" width="9.140625" style="146"/>
    <col min="7425" max="7425" width="39.42578125" style="146" customWidth="1"/>
    <col min="7426" max="7427" width="13.5703125" style="146" customWidth="1"/>
    <col min="7428" max="7431" width="10.7109375" style="146" customWidth="1"/>
    <col min="7432" max="7432" width="11.85546875" style="146" customWidth="1"/>
    <col min="7433" max="7433" width="14.42578125" style="146" customWidth="1"/>
    <col min="7434" max="7434" width="10.42578125" style="146" bestFit="1" customWidth="1"/>
    <col min="7435" max="7435" width="14.5703125" style="146" bestFit="1" customWidth="1"/>
    <col min="7436" max="7680" width="9.140625" style="146"/>
    <col min="7681" max="7681" width="39.42578125" style="146" customWidth="1"/>
    <col min="7682" max="7683" width="13.5703125" style="146" customWidth="1"/>
    <col min="7684" max="7687" width="10.7109375" style="146" customWidth="1"/>
    <col min="7688" max="7688" width="11.85546875" style="146" customWidth="1"/>
    <col min="7689" max="7689" width="14.42578125" style="146" customWidth="1"/>
    <col min="7690" max="7690" width="10.42578125" style="146" bestFit="1" customWidth="1"/>
    <col min="7691" max="7691" width="14.5703125" style="146" bestFit="1" customWidth="1"/>
    <col min="7692" max="7936" width="9.140625" style="146"/>
    <col min="7937" max="7937" width="39.42578125" style="146" customWidth="1"/>
    <col min="7938" max="7939" width="13.5703125" style="146" customWidth="1"/>
    <col min="7940" max="7943" width="10.7109375" style="146" customWidth="1"/>
    <col min="7944" max="7944" width="11.85546875" style="146" customWidth="1"/>
    <col min="7945" max="7945" width="14.42578125" style="146" customWidth="1"/>
    <col min="7946" max="7946" width="10.42578125" style="146" bestFit="1" customWidth="1"/>
    <col min="7947" max="7947" width="14.5703125" style="146" bestFit="1" customWidth="1"/>
    <col min="7948" max="8192" width="9.140625" style="146"/>
    <col min="8193" max="8193" width="39.42578125" style="146" customWidth="1"/>
    <col min="8194" max="8195" width="13.5703125" style="146" customWidth="1"/>
    <col min="8196" max="8199" width="10.7109375" style="146" customWidth="1"/>
    <col min="8200" max="8200" width="11.85546875" style="146" customWidth="1"/>
    <col min="8201" max="8201" width="14.42578125" style="146" customWidth="1"/>
    <col min="8202" max="8202" width="10.42578125" style="146" bestFit="1" customWidth="1"/>
    <col min="8203" max="8203" width="14.5703125" style="146" bestFit="1" customWidth="1"/>
    <col min="8204" max="8448" width="9.140625" style="146"/>
    <col min="8449" max="8449" width="39.42578125" style="146" customWidth="1"/>
    <col min="8450" max="8451" width="13.5703125" style="146" customWidth="1"/>
    <col min="8452" max="8455" width="10.7109375" style="146" customWidth="1"/>
    <col min="8456" max="8456" width="11.85546875" style="146" customWidth="1"/>
    <col min="8457" max="8457" width="14.42578125" style="146" customWidth="1"/>
    <col min="8458" max="8458" width="10.42578125" style="146" bestFit="1" customWidth="1"/>
    <col min="8459" max="8459" width="14.5703125" style="146" bestFit="1" customWidth="1"/>
    <col min="8460" max="8704" width="9.140625" style="146"/>
    <col min="8705" max="8705" width="39.42578125" style="146" customWidth="1"/>
    <col min="8706" max="8707" width="13.5703125" style="146" customWidth="1"/>
    <col min="8708" max="8711" width="10.7109375" style="146" customWidth="1"/>
    <col min="8712" max="8712" width="11.85546875" style="146" customWidth="1"/>
    <col min="8713" max="8713" width="14.42578125" style="146" customWidth="1"/>
    <col min="8714" max="8714" width="10.42578125" style="146" bestFit="1" customWidth="1"/>
    <col min="8715" max="8715" width="14.5703125" style="146" bestFit="1" customWidth="1"/>
    <col min="8716" max="8960" width="9.140625" style="146"/>
    <col min="8961" max="8961" width="39.42578125" style="146" customWidth="1"/>
    <col min="8962" max="8963" width="13.5703125" style="146" customWidth="1"/>
    <col min="8964" max="8967" width="10.7109375" style="146" customWidth="1"/>
    <col min="8968" max="8968" width="11.85546875" style="146" customWidth="1"/>
    <col min="8969" max="8969" width="14.42578125" style="146" customWidth="1"/>
    <col min="8970" max="8970" width="10.42578125" style="146" bestFit="1" customWidth="1"/>
    <col min="8971" max="8971" width="14.5703125" style="146" bestFit="1" customWidth="1"/>
    <col min="8972" max="9216" width="9.140625" style="146"/>
    <col min="9217" max="9217" width="39.42578125" style="146" customWidth="1"/>
    <col min="9218" max="9219" width="13.5703125" style="146" customWidth="1"/>
    <col min="9220" max="9223" width="10.7109375" style="146" customWidth="1"/>
    <col min="9224" max="9224" width="11.85546875" style="146" customWidth="1"/>
    <col min="9225" max="9225" width="14.42578125" style="146" customWidth="1"/>
    <col min="9226" max="9226" width="10.42578125" style="146" bestFit="1" customWidth="1"/>
    <col min="9227" max="9227" width="14.5703125" style="146" bestFit="1" customWidth="1"/>
    <col min="9228" max="9472" width="9.140625" style="146"/>
    <col min="9473" max="9473" width="39.42578125" style="146" customWidth="1"/>
    <col min="9474" max="9475" width="13.5703125" style="146" customWidth="1"/>
    <col min="9476" max="9479" width="10.7109375" style="146" customWidth="1"/>
    <col min="9480" max="9480" width="11.85546875" style="146" customWidth="1"/>
    <col min="9481" max="9481" width="14.42578125" style="146" customWidth="1"/>
    <col min="9482" max="9482" width="10.42578125" style="146" bestFit="1" customWidth="1"/>
    <col min="9483" max="9483" width="14.5703125" style="146" bestFit="1" customWidth="1"/>
    <col min="9484" max="9728" width="9.140625" style="146"/>
    <col min="9729" max="9729" width="39.42578125" style="146" customWidth="1"/>
    <col min="9730" max="9731" width="13.5703125" style="146" customWidth="1"/>
    <col min="9732" max="9735" width="10.7109375" style="146" customWidth="1"/>
    <col min="9736" max="9736" width="11.85546875" style="146" customWidth="1"/>
    <col min="9737" max="9737" width="14.42578125" style="146" customWidth="1"/>
    <col min="9738" max="9738" width="10.42578125" style="146" bestFit="1" customWidth="1"/>
    <col min="9739" max="9739" width="14.5703125" style="146" bestFit="1" customWidth="1"/>
    <col min="9740" max="9984" width="9.140625" style="146"/>
    <col min="9985" max="9985" width="39.42578125" style="146" customWidth="1"/>
    <col min="9986" max="9987" width="13.5703125" style="146" customWidth="1"/>
    <col min="9988" max="9991" width="10.7109375" style="146" customWidth="1"/>
    <col min="9992" max="9992" width="11.85546875" style="146" customWidth="1"/>
    <col min="9993" max="9993" width="14.42578125" style="146" customWidth="1"/>
    <col min="9994" max="9994" width="10.42578125" style="146" bestFit="1" customWidth="1"/>
    <col min="9995" max="9995" width="14.5703125" style="146" bestFit="1" customWidth="1"/>
    <col min="9996" max="10240" width="9.140625" style="146"/>
    <col min="10241" max="10241" width="39.42578125" style="146" customWidth="1"/>
    <col min="10242" max="10243" width="13.5703125" style="146" customWidth="1"/>
    <col min="10244" max="10247" width="10.7109375" style="146" customWidth="1"/>
    <col min="10248" max="10248" width="11.85546875" style="146" customWidth="1"/>
    <col min="10249" max="10249" width="14.42578125" style="146" customWidth="1"/>
    <col min="10250" max="10250" width="10.42578125" style="146" bestFit="1" customWidth="1"/>
    <col min="10251" max="10251" width="14.5703125" style="146" bestFit="1" customWidth="1"/>
    <col min="10252" max="10496" width="9.140625" style="146"/>
    <col min="10497" max="10497" width="39.42578125" style="146" customWidth="1"/>
    <col min="10498" max="10499" width="13.5703125" style="146" customWidth="1"/>
    <col min="10500" max="10503" width="10.7109375" style="146" customWidth="1"/>
    <col min="10504" max="10504" width="11.85546875" style="146" customWidth="1"/>
    <col min="10505" max="10505" width="14.42578125" style="146" customWidth="1"/>
    <col min="10506" max="10506" width="10.42578125" style="146" bestFit="1" customWidth="1"/>
    <col min="10507" max="10507" width="14.5703125" style="146" bestFit="1" customWidth="1"/>
    <col min="10508" max="10752" width="9.140625" style="146"/>
    <col min="10753" max="10753" width="39.42578125" style="146" customWidth="1"/>
    <col min="10754" max="10755" width="13.5703125" style="146" customWidth="1"/>
    <col min="10756" max="10759" width="10.7109375" style="146" customWidth="1"/>
    <col min="10760" max="10760" width="11.85546875" style="146" customWidth="1"/>
    <col min="10761" max="10761" width="14.42578125" style="146" customWidth="1"/>
    <col min="10762" max="10762" width="10.42578125" style="146" bestFit="1" customWidth="1"/>
    <col min="10763" max="10763" width="14.5703125" style="146" bestFit="1" customWidth="1"/>
    <col min="10764" max="11008" width="9.140625" style="146"/>
    <col min="11009" max="11009" width="39.42578125" style="146" customWidth="1"/>
    <col min="11010" max="11011" width="13.5703125" style="146" customWidth="1"/>
    <col min="11012" max="11015" width="10.7109375" style="146" customWidth="1"/>
    <col min="11016" max="11016" width="11.85546875" style="146" customWidth="1"/>
    <col min="11017" max="11017" width="14.42578125" style="146" customWidth="1"/>
    <col min="11018" max="11018" width="10.42578125" style="146" bestFit="1" customWidth="1"/>
    <col min="11019" max="11019" width="14.5703125" style="146" bestFit="1" customWidth="1"/>
    <col min="11020" max="11264" width="9.140625" style="146"/>
    <col min="11265" max="11265" width="39.42578125" style="146" customWidth="1"/>
    <col min="11266" max="11267" width="13.5703125" style="146" customWidth="1"/>
    <col min="11268" max="11271" width="10.7109375" style="146" customWidth="1"/>
    <col min="11272" max="11272" width="11.85546875" style="146" customWidth="1"/>
    <col min="11273" max="11273" width="14.42578125" style="146" customWidth="1"/>
    <col min="11274" max="11274" width="10.42578125" style="146" bestFit="1" customWidth="1"/>
    <col min="11275" max="11275" width="14.5703125" style="146" bestFit="1" customWidth="1"/>
    <col min="11276" max="11520" width="9.140625" style="146"/>
    <col min="11521" max="11521" width="39.42578125" style="146" customWidth="1"/>
    <col min="11522" max="11523" width="13.5703125" style="146" customWidth="1"/>
    <col min="11524" max="11527" width="10.7109375" style="146" customWidth="1"/>
    <col min="11528" max="11528" width="11.85546875" style="146" customWidth="1"/>
    <col min="11529" max="11529" width="14.42578125" style="146" customWidth="1"/>
    <col min="11530" max="11530" width="10.42578125" style="146" bestFit="1" customWidth="1"/>
    <col min="11531" max="11531" width="14.5703125" style="146" bestFit="1" customWidth="1"/>
    <col min="11532" max="11776" width="9.140625" style="146"/>
    <col min="11777" max="11777" width="39.42578125" style="146" customWidth="1"/>
    <col min="11778" max="11779" width="13.5703125" style="146" customWidth="1"/>
    <col min="11780" max="11783" width="10.7109375" style="146" customWidth="1"/>
    <col min="11784" max="11784" width="11.85546875" style="146" customWidth="1"/>
    <col min="11785" max="11785" width="14.42578125" style="146" customWidth="1"/>
    <col min="11786" max="11786" width="10.42578125" style="146" bestFit="1" customWidth="1"/>
    <col min="11787" max="11787" width="14.5703125" style="146" bestFit="1" customWidth="1"/>
    <col min="11788" max="12032" width="9.140625" style="146"/>
    <col min="12033" max="12033" width="39.42578125" style="146" customWidth="1"/>
    <col min="12034" max="12035" width="13.5703125" style="146" customWidth="1"/>
    <col min="12036" max="12039" width="10.7109375" style="146" customWidth="1"/>
    <col min="12040" max="12040" width="11.85546875" style="146" customWidth="1"/>
    <col min="12041" max="12041" width="14.42578125" style="146" customWidth="1"/>
    <col min="12042" max="12042" width="10.42578125" style="146" bestFit="1" customWidth="1"/>
    <col min="12043" max="12043" width="14.5703125" style="146" bestFit="1" customWidth="1"/>
    <col min="12044" max="12288" width="9.140625" style="146"/>
    <col min="12289" max="12289" width="39.42578125" style="146" customWidth="1"/>
    <col min="12290" max="12291" width="13.5703125" style="146" customWidth="1"/>
    <col min="12292" max="12295" width="10.7109375" style="146" customWidth="1"/>
    <col min="12296" max="12296" width="11.85546875" style="146" customWidth="1"/>
    <col min="12297" max="12297" width="14.42578125" style="146" customWidth="1"/>
    <col min="12298" max="12298" width="10.42578125" style="146" bestFit="1" customWidth="1"/>
    <col min="12299" max="12299" width="14.5703125" style="146" bestFit="1" customWidth="1"/>
    <col min="12300" max="12544" width="9.140625" style="146"/>
    <col min="12545" max="12545" width="39.42578125" style="146" customWidth="1"/>
    <col min="12546" max="12547" width="13.5703125" style="146" customWidth="1"/>
    <col min="12548" max="12551" width="10.7109375" style="146" customWidth="1"/>
    <col min="12552" max="12552" width="11.85546875" style="146" customWidth="1"/>
    <col min="12553" max="12553" width="14.42578125" style="146" customWidth="1"/>
    <col min="12554" max="12554" width="10.42578125" style="146" bestFit="1" customWidth="1"/>
    <col min="12555" max="12555" width="14.5703125" style="146" bestFit="1" customWidth="1"/>
    <col min="12556" max="12800" width="9.140625" style="146"/>
    <col min="12801" max="12801" width="39.42578125" style="146" customWidth="1"/>
    <col min="12802" max="12803" width="13.5703125" style="146" customWidth="1"/>
    <col min="12804" max="12807" width="10.7109375" style="146" customWidth="1"/>
    <col min="12808" max="12808" width="11.85546875" style="146" customWidth="1"/>
    <col min="12809" max="12809" width="14.42578125" style="146" customWidth="1"/>
    <col min="12810" max="12810" width="10.42578125" style="146" bestFit="1" customWidth="1"/>
    <col min="12811" max="12811" width="14.5703125" style="146" bestFit="1" customWidth="1"/>
    <col min="12812" max="13056" width="9.140625" style="146"/>
    <col min="13057" max="13057" width="39.42578125" style="146" customWidth="1"/>
    <col min="13058" max="13059" width="13.5703125" style="146" customWidth="1"/>
    <col min="13060" max="13063" width="10.7109375" style="146" customWidth="1"/>
    <col min="13064" max="13064" width="11.85546875" style="146" customWidth="1"/>
    <col min="13065" max="13065" width="14.42578125" style="146" customWidth="1"/>
    <col min="13066" max="13066" width="10.42578125" style="146" bestFit="1" customWidth="1"/>
    <col min="13067" max="13067" width="14.5703125" style="146" bestFit="1" customWidth="1"/>
    <col min="13068" max="13312" width="9.140625" style="146"/>
    <col min="13313" max="13313" width="39.42578125" style="146" customWidth="1"/>
    <col min="13314" max="13315" width="13.5703125" style="146" customWidth="1"/>
    <col min="13316" max="13319" width="10.7109375" style="146" customWidth="1"/>
    <col min="13320" max="13320" width="11.85546875" style="146" customWidth="1"/>
    <col min="13321" max="13321" width="14.42578125" style="146" customWidth="1"/>
    <col min="13322" max="13322" width="10.42578125" style="146" bestFit="1" customWidth="1"/>
    <col min="13323" max="13323" width="14.5703125" style="146" bestFit="1" customWidth="1"/>
    <col min="13324" max="13568" width="9.140625" style="146"/>
    <col min="13569" max="13569" width="39.42578125" style="146" customWidth="1"/>
    <col min="13570" max="13571" width="13.5703125" style="146" customWidth="1"/>
    <col min="13572" max="13575" width="10.7109375" style="146" customWidth="1"/>
    <col min="13576" max="13576" width="11.85546875" style="146" customWidth="1"/>
    <col min="13577" max="13577" width="14.42578125" style="146" customWidth="1"/>
    <col min="13578" max="13578" width="10.42578125" style="146" bestFit="1" customWidth="1"/>
    <col min="13579" max="13579" width="14.5703125" style="146" bestFit="1" customWidth="1"/>
    <col min="13580" max="13824" width="9.140625" style="146"/>
    <col min="13825" max="13825" width="39.42578125" style="146" customWidth="1"/>
    <col min="13826" max="13827" width="13.5703125" style="146" customWidth="1"/>
    <col min="13828" max="13831" width="10.7109375" style="146" customWidth="1"/>
    <col min="13832" max="13832" width="11.85546875" style="146" customWidth="1"/>
    <col min="13833" max="13833" width="14.42578125" style="146" customWidth="1"/>
    <col min="13834" max="13834" width="10.42578125" style="146" bestFit="1" customWidth="1"/>
    <col min="13835" max="13835" width="14.5703125" style="146" bestFit="1" customWidth="1"/>
    <col min="13836" max="14080" width="9.140625" style="146"/>
    <col min="14081" max="14081" width="39.42578125" style="146" customWidth="1"/>
    <col min="14082" max="14083" width="13.5703125" style="146" customWidth="1"/>
    <col min="14084" max="14087" width="10.7109375" style="146" customWidth="1"/>
    <col min="14088" max="14088" width="11.85546875" style="146" customWidth="1"/>
    <col min="14089" max="14089" width="14.42578125" style="146" customWidth="1"/>
    <col min="14090" max="14090" width="10.42578125" style="146" bestFit="1" customWidth="1"/>
    <col min="14091" max="14091" width="14.5703125" style="146" bestFit="1" customWidth="1"/>
    <col min="14092" max="14336" width="9.140625" style="146"/>
    <col min="14337" max="14337" width="39.42578125" style="146" customWidth="1"/>
    <col min="14338" max="14339" width="13.5703125" style="146" customWidth="1"/>
    <col min="14340" max="14343" width="10.7109375" style="146" customWidth="1"/>
    <col min="14344" max="14344" width="11.85546875" style="146" customWidth="1"/>
    <col min="14345" max="14345" width="14.42578125" style="146" customWidth="1"/>
    <col min="14346" max="14346" width="10.42578125" style="146" bestFit="1" customWidth="1"/>
    <col min="14347" max="14347" width="14.5703125" style="146" bestFit="1" customWidth="1"/>
    <col min="14348" max="14592" width="9.140625" style="146"/>
    <col min="14593" max="14593" width="39.42578125" style="146" customWidth="1"/>
    <col min="14594" max="14595" width="13.5703125" style="146" customWidth="1"/>
    <col min="14596" max="14599" width="10.7109375" style="146" customWidth="1"/>
    <col min="14600" max="14600" width="11.85546875" style="146" customWidth="1"/>
    <col min="14601" max="14601" width="14.42578125" style="146" customWidth="1"/>
    <col min="14602" max="14602" width="10.42578125" style="146" bestFit="1" customWidth="1"/>
    <col min="14603" max="14603" width="14.5703125" style="146" bestFit="1" customWidth="1"/>
    <col min="14604" max="14848" width="9.140625" style="146"/>
    <col min="14849" max="14849" width="39.42578125" style="146" customWidth="1"/>
    <col min="14850" max="14851" width="13.5703125" style="146" customWidth="1"/>
    <col min="14852" max="14855" width="10.7109375" style="146" customWidth="1"/>
    <col min="14856" max="14856" width="11.85546875" style="146" customWidth="1"/>
    <col min="14857" max="14857" width="14.42578125" style="146" customWidth="1"/>
    <col min="14858" max="14858" width="10.42578125" style="146" bestFit="1" customWidth="1"/>
    <col min="14859" max="14859" width="14.5703125" style="146" bestFit="1" customWidth="1"/>
    <col min="14860" max="15104" width="9.140625" style="146"/>
    <col min="15105" max="15105" width="39.42578125" style="146" customWidth="1"/>
    <col min="15106" max="15107" width="13.5703125" style="146" customWidth="1"/>
    <col min="15108" max="15111" width="10.7109375" style="146" customWidth="1"/>
    <col min="15112" max="15112" width="11.85546875" style="146" customWidth="1"/>
    <col min="15113" max="15113" width="14.42578125" style="146" customWidth="1"/>
    <col min="15114" max="15114" width="10.42578125" style="146" bestFit="1" customWidth="1"/>
    <col min="15115" max="15115" width="14.5703125" style="146" bestFit="1" customWidth="1"/>
    <col min="15116" max="15360" width="9.140625" style="146"/>
    <col min="15361" max="15361" width="39.42578125" style="146" customWidth="1"/>
    <col min="15362" max="15363" width="13.5703125" style="146" customWidth="1"/>
    <col min="15364" max="15367" width="10.7109375" style="146" customWidth="1"/>
    <col min="15368" max="15368" width="11.85546875" style="146" customWidth="1"/>
    <col min="15369" max="15369" width="14.42578125" style="146" customWidth="1"/>
    <col min="15370" max="15370" width="10.42578125" style="146" bestFit="1" customWidth="1"/>
    <col min="15371" max="15371" width="14.5703125" style="146" bestFit="1" customWidth="1"/>
    <col min="15372" max="15616" width="9.140625" style="146"/>
    <col min="15617" max="15617" width="39.42578125" style="146" customWidth="1"/>
    <col min="15618" max="15619" width="13.5703125" style="146" customWidth="1"/>
    <col min="15620" max="15623" width="10.7109375" style="146" customWidth="1"/>
    <col min="15624" max="15624" width="11.85546875" style="146" customWidth="1"/>
    <col min="15625" max="15625" width="14.42578125" style="146" customWidth="1"/>
    <col min="15626" max="15626" width="10.42578125" style="146" bestFit="1" customWidth="1"/>
    <col min="15627" max="15627" width="14.5703125" style="146" bestFit="1" customWidth="1"/>
    <col min="15628" max="15872" width="9.140625" style="146"/>
    <col min="15873" max="15873" width="39.42578125" style="146" customWidth="1"/>
    <col min="15874" max="15875" width="13.5703125" style="146" customWidth="1"/>
    <col min="15876" max="15879" width="10.7109375" style="146" customWidth="1"/>
    <col min="15880" max="15880" width="11.85546875" style="146" customWidth="1"/>
    <col min="15881" max="15881" width="14.42578125" style="146" customWidth="1"/>
    <col min="15882" max="15882" width="10.42578125" style="146" bestFit="1" customWidth="1"/>
    <col min="15883" max="15883" width="14.5703125" style="146" bestFit="1" customWidth="1"/>
    <col min="15884" max="16128" width="9.140625" style="146"/>
    <col min="16129" max="16129" width="39.42578125" style="146" customWidth="1"/>
    <col min="16130" max="16131" width="13.5703125" style="146" customWidth="1"/>
    <col min="16132" max="16135" width="10.7109375" style="146" customWidth="1"/>
    <col min="16136" max="16136" width="11.85546875" style="146" customWidth="1"/>
    <col min="16137" max="16137" width="14.42578125" style="146" customWidth="1"/>
    <col min="16138" max="16138" width="10.42578125" style="146" bestFit="1" customWidth="1"/>
    <col min="16139" max="16139" width="14.5703125" style="146" bestFit="1" customWidth="1"/>
    <col min="16140" max="16384" width="9.140625" style="146"/>
  </cols>
  <sheetData>
    <row r="1" spans="1:12" s="7" customFormat="1">
      <c r="A1" s="96" t="s">
        <v>49</v>
      </c>
      <c r="B1" s="97" t="str">
        <f>'[3]bev-int'!B1</f>
        <v>melléklet a …/2023. (.  .) önkormányzati rendelethez</v>
      </c>
      <c r="C1" s="97"/>
      <c r="D1" s="97"/>
      <c r="E1" s="97"/>
      <c r="F1" s="97"/>
      <c r="G1" s="97"/>
      <c r="H1" s="97"/>
      <c r="I1" s="97"/>
    </row>
    <row r="2" spans="1:12" s="7" customFormat="1">
      <c r="B2" s="97"/>
      <c r="C2" s="97"/>
      <c r="D2" s="97"/>
      <c r="E2" s="97"/>
      <c r="F2" s="97"/>
      <c r="G2" s="97"/>
      <c r="H2" s="97"/>
      <c r="I2" s="97"/>
    </row>
    <row r="3" spans="1:12" s="97" customFormat="1">
      <c r="A3" s="218" t="s">
        <v>144</v>
      </c>
      <c r="B3" s="218"/>
      <c r="C3" s="218"/>
      <c r="D3" s="218"/>
      <c r="E3" s="218"/>
      <c r="F3" s="218"/>
      <c r="G3" s="218"/>
      <c r="H3" s="218"/>
      <c r="I3" s="218"/>
    </row>
    <row r="4" spans="1:12" s="97" customFormat="1">
      <c r="A4" s="218" t="s">
        <v>50</v>
      </c>
      <c r="B4" s="218"/>
      <c r="C4" s="218"/>
      <c r="D4" s="218"/>
      <c r="E4" s="218"/>
      <c r="F4" s="218"/>
      <c r="G4" s="218"/>
      <c r="H4" s="218"/>
      <c r="I4" s="218"/>
    </row>
    <row r="5" spans="1:12" s="7" customFormat="1" ht="12">
      <c r="A5" s="98"/>
      <c r="B5" s="98"/>
      <c r="C5" s="98"/>
      <c r="D5" s="98"/>
      <c r="E5" s="98"/>
      <c r="F5" s="98"/>
      <c r="G5" s="98"/>
      <c r="H5" s="98"/>
      <c r="I5" s="98"/>
    </row>
    <row r="6" spans="1:12" s="7" customFormat="1" ht="13.5" thickBot="1">
      <c r="B6" s="97"/>
      <c r="C6" s="97"/>
      <c r="D6" s="97"/>
      <c r="E6" s="97"/>
      <c r="F6" s="97"/>
      <c r="G6" s="97"/>
      <c r="H6" s="97"/>
      <c r="I6" s="99" t="s">
        <v>1</v>
      </c>
    </row>
    <row r="7" spans="1:12" s="2" customFormat="1" ht="51.75" thickBot="1">
      <c r="A7" s="100" t="s">
        <v>2</v>
      </c>
      <c r="B7" s="16" t="s">
        <v>12</v>
      </c>
      <c r="C7" s="16" t="s">
        <v>143</v>
      </c>
      <c r="D7" s="17" t="s">
        <v>13</v>
      </c>
      <c r="E7" s="4" t="s">
        <v>14</v>
      </c>
      <c r="F7" s="101" t="s">
        <v>15</v>
      </c>
      <c r="G7" s="101" t="str">
        <f>'[3]bev-int'!G7</f>
        <v>Kisbéri Gyöngyszem Óvoda és Bölcsőde</v>
      </c>
      <c r="H7" s="101" t="s">
        <v>17</v>
      </c>
      <c r="I7" s="102" t="s">
        <v>18</v>
      </c>
    </row>
    <row r="8" spans="1:12" s="11" customFormat="1" ht="13.5" thickBot="1">
      <c r="A8" s="39" t="s">
        <v>51</v>
      </c>
      <c r="B8" s="103">
        <v>975607991</v>
      </c>
      <c r="C8" s="103">
        <f t="shared" ref="C8:C33" si="0">SUM(D8:I8)</f>
        <v>1076399044</v>
      </c>
      <c r="D8" s="104">
        <f>'[2]Kvetés KÖH 2024'!$R$10</f>
        <v>245539808</v>
      </c>
      <c r="E8" s="104">
        <f>'[4]Kvetés kiad.2024'!$O$4</f>
        <v>110181628</v>
      </c>
      <c r="F8" s="104">
        <f>'[5]Költségvetés 2024'!$H$10</f>
        <v>36278945</v>
      </c>
      <c r="G8" s="104">
        <f>'[7]Kvetés 2024'!$M$9</f>
        <v>210201909</v>
      </c>
      <c r="H8" s="104">
        <f>'[6]ÖNIO 2024 kv'!$N$7</f>
        <v>369521374</v>
      </c>
      <c r="I8" s="105">
        <f>'[1]Kvetés kiad.2024'!$AX$6</f>
        <v>104675380</v>
      </c>
      <c r="K8" s="95"/>
    </row>
    <row r="9" spans="1:12" s="11" customFormat="1" ht="13.5" thickBot="1">
      <c r="A9" s="39" t="s">
        <v>52</v>
      </c>
      <c r="B9" s="103">
        <v>140873070</v>
      </c>
      <c r="C9" s="103">
        <f t="shared" si="0"/>
        <v>156461892</v>
      </c>
      <c r="D9" s="106">
        <f>'[2]Kvetés KÖH 2024'!$R$50</f>
        <v>34795035</v>
      </c>
      <c r="E9" s="104">
        <f>'[4]Kvetés kiad.2024'!$O$54</f>
        <v>17006480</v>
      </c>
      <c r="F9" s="104">
        <f>'[5]Költségvetés 2024'!$H$54</f>
        <v>6237775</v>
      </c>
      <c r="G9" s="104">
        <f>'[7]Kvetés 2024'!$M$58</f>
        <v>30292023</v>
      </c>
      <c r="H9" s="104">
        <f>'[6]ÖNIO 2024 kv'!$N$56</f>
        <v>54438629</v>
      </c>
      <c r="I9" s="105">
        <f>'[1]Kvetés kiad.2024'!$AX$57</f>
        <v>13691950</v>
      </c>
      <c r="K9" s="95"/>
    </row>
    <row r="10" spans="1:12" s="2" customFormat="1">
      <c r="A10" s="44" t="s">
        <v>53</v>
      </c>
      <c r="B10" s="107">
        <v>196224092</v>
      </c>
      <c r="C10" s="107">
        <f t="shared" si="0"/>
        <v>202486751</v>
      </c>
      <c r="D10" s="108">
        <f>'[2]Kvetés KÖH 2024'!$R$56</f>
        <v>3230000</v>
      </c>
      <c r="E10" s="109">
        <f>'[4]Kvetés kiad.2024'!$O$61</f>
        <v>73495990</v>
      </c>
      <c r="F10" s="110">
        <f>'[5]Költségvetés 2024'!$H$60</f>
        <v>3130000</v>
      </c>
      <c r="G10" s="110">
        <f>'[7]Kvetés 2024'!$M$65</f>
        <v>3385000</v>
      </c>
      <c r="H10" s="110">
        <f>'[6]ÖNIO 2024 kv'!$N$63</f>
        <v>99090800</v>
      </c>
      <c r="I10" s="111">
        <f>'[1]Kvetés kiad.2024'!$AX$64</f>
        <v>20154961</v>
      </c>
      <c r="K10" s="95"/>
    </row>
    <row r="11" spans="1:12" s="2" customFormat="1">
      <c r="A11" s="27" t="s">
        <v>54</v>
      </c>
      <c r="B11" s="107">
        <v>17948734</v>
      </c>
      <c r="C11" s="107">
        <f t="shared" si="0"/>
        <v>21944900</v>
      </c>
      <c r="D11" s="112">
        <f>'[2]Kvetés KÖH 2024'!$R$60</f>
        <v>13785970</v>
      </c>
      <c r="E11" s="113">
        <f>'[4]Kvetés kiad.2024'!$O$65</f>
        <v>742000</v>
      </c>
      <c r="F11" s="114">
        <f>'[5]Költségvetés 2024'!$H$64</f>
        <v>962000</v>
      </c>
      <c r="G11" s="114">
        <f>'[7]Kvetés 2024'!$M$69</f>
        <v>578000</v>
      </c>
      <c r="H11" s="114">
        <f>'[6]ÖNIO 2024 kv'!$N$67</f>
        <v>1755572</v>
      </c>
      <c r="I11" s="115">
        <f>'[1]Kvetés kiad.2024'!$AX$68</f>
        <v>4121358</v>
      </c>
      <c r="K11" s="95"/>
    </row>
    <row r="12" spans="1:12" s="2" customFormat="1">
      <c r="A12" s="27" t="s">
        <v>55</v>
      </c>
      <c r="B12" s="107">
        <v>352057315</v>
      </c>
      <c r="C12" s="107">
        <f t="shared" si="0"/>
        <v>334982373</v>
      </c>
      <c r="D12" s="112">
        <f>'[2]Kvetés KÖH 2024'!$R$63</f>
        <v>15912366</v>
      </c>
      <c r="E12" s="113">
        <f>'[4]Kvetés kiad.2024'!$O$68</f>
        <v>32250560</v>
      </c>
      <c r="F12" s="114">
        <f>'[5]Költségvetés 2024'!$H$67</f>
        <v>39213191</v>
      </c>
      <c r="G12" s="114">
        <f>'[7]Kvetés 2024'!$M$72</f>
        <v>19066000</v>
      </c>
      <c r="H12" s="114">
        <f>'[6]ÖNIO 2024 kv'!$N$70</f>
        <v>44850800</v>
      </c>
      <c r="I12" s="115">
        <f>'[1]Kvetés kiad.2024'!$AX$71</f>
        <v>183689456</v>
      </c>
      <c r="K12" s="95"/>
      <c r="L12" s="6"/>
    </row>
    <row r="13" spans="1:12" s="2" customFormat="1">
      <c r="A13" s="27" t="s">
        <v>56</v>
      </c>
      <c r="B13" s="107">
        <v>1935000</v>
      </c>
      <c r="C13" s="107">
        <f t="shared" si="0"/>
        <v>1515355</v>
      </c>
      <c r="D13" s="112">
        <f>'[2]Kvetés KÖH 2024'!$R$71</f>
        <v>1200000</v>
      </c>
      <c r="E13" s="113">
        <f>'[4]Kvetés kiad.2024'!$O$76</f>
        <v>30000</v>
      </c>
      <c r="F13" s="114">
        <f>'[5]Költségvetés 2024'!$H$75</f>
        <v>0</v>
      </c>
      <c r="G13" s="114">
        <f>'[7]Kvetés 2024'!$M$80</f>
        <v>30005</v>
      </c>
      <c r="H13" s="114">
        <f>'[6]ÖNIO 2024 kv'!$N$78</f>
        <v>55000</v>
      </c>
      <c r="I13" s="115">
        <f>'[1]Kvetés kiad.2024'!$AX$79</f>
        <v>200350</v>
      </c>
      <c r="K13" s="95"/>
      <c r="L13" s="6"/>
    </row>
    <row r="14" spans="1:12" s="2" customFormat="1" ht="13.5" thickBot="1">
      <c r="A14" s="33" t="s">
        <v>57</v>
      </c>
      <c r="B14" s="116">
        <v>723392937</v>
      </c>
      <c r="C14" s="116">
        <f t="shared" si="0"/>
        <v>543611393</v>
      </c>
      <c r="D14" s="117">
        <f>'[2]Kvetés KÖH 2024'!$R$74</f>
        <v>7595812</v>
      </c>
      <c r="E14" s="118">
        <f>'[4]Kvetés kiad.2024'!$O$79</f>
        <v>30860420</v>
      </c>
      <c r="F14" s="119">
        <f>'[5]Költségvetés 2024'!$H$78</f>
        <v>12440598</v>
      </c>
      <c r="G14" s="119">
        <f>'[7]Kvetés 2024'!$M$83</f>
        <v>5869487</v>
      </c>
      <c r="H14" s="119">
        <f>'[6]ÖNIO 2024 kv'!$N$81</f>
        <v>36399106</v>
      </c>
      <c r="I14" s="120">
        <f>'[1]Kvetés kiad.2024'!$AX$82</f>
        <v>450445970</v>
      </c>
      <c r="K14" s="95"/>
      <c r="L14" s="6"/>
    </row>
    <row r="15" spans="1:12" s="11" customFormat="1" ht="13.5" thickBot="1">
      <c r="A15" s="39" t="s">
        <v>58</v>
      </c>
      <c r="B15" s="103">
        <f>SUM(B10:B14)</f>
        <v>1291558078</v>
      </c>
      <c r="C15" s="103">
        <f t="shared" si="0"/>
        <v>1104540772</v>
      </c>
      <c r="D15" s="103">
        <f t="shared" ref="D15:F15" si="1">SUM(D10:D14)</f>
        <v>41724148</v>
      </c>
      <c r="E15" s="103">
        <f t="shared" si="1"/>
        <v>137378970</v>
      </c>
      <c r="F15" s="103">
        <f t="shared" si="1"/>
        <v>55745789</v>
      </c>
      <c r="G15" s="103">
        <f>SUM(G10:G14)</f>
        <v>28928492</v>
      </c>
      <c r="H15" s="103">
        <f t="shared" ref="H15:I15" si="2">SUM(H10:H14)</f>
        <v>182151278</v>
      </c>
      <c r="I15" s="103">
        <f t="shared" si="2"/>
        <v>658612095</v>
      </c>
      <c r="K15" s="95"/>
    </row>
    <row r="16" spans="1:12" s="11" customFormat="1" ht="13.5" thickBot="1">
      <c r="A16" s="122" t="s">
        <v>59</v>
      </c>
      <c r="B16" s="123">
        <v>6570000</v>
      </c>
      <c r="C16" s="123">
        <f t="shared" si="0"/>
        <v>8234700</v>
      </c>
      <c r="D16" s="124"/>
      <c r="E16" s="125"/>
      <c r="F16" s="126"/>
      <c r="G16" s="126"/>
      <c r="H16" s="126">
        <f>'[6]ÖNIO 2024 kv'!$N$87</f>
        <v>270000</v>
      </c>
      <c r="I16" s="127">
        <f>'[1]Kvetés kiad.2024'!$AX$88</f>
        <v>7964700</v>
      </c>
      <c r="K16" s="95"/>
    </row>
    <row r="17" spans="1:11" s="11" customFormat="1" ht="13.5" thickBot="1">
      <c r="A17" s="128" t="s">
        <v>60</v>
      </c>
      <c r="B17" s="103">
        <v>329227031</v>
      </c>
      <c r="C17" s="103">
        <f t="shared" si="0"/>
        <v>435028074</v>
      </c>
      <c r="D17" s="106"/>
      <c r="E17" s="129"/>
      <c r="F17" s="104"/>
      <c r="G17" s="129"/>
      <c r="H17" s="129"/>
      <c r="I17" s="130">
        <f>'[1]Kvetés kiad.2024'!$AX$97</f>
        <v>435028074</v>
      </c>
      <c r="K17" s="95"/>
    </row>
    <row r="18" spans="1:11" s="11" customFormat="1">
      <c r="A18" s="131" t="s">
        <v>61</v>
      </c>
      <c r="B18" s="132">
        <f>B8+B9+B15+B16+B17</f>
        <v>2743836170</v>
      </c>
      <c r="C18" s="132">
        <f t="shared" ref="C18:I18" si="3">C8+C9+C15+C16+C17</f>
        <v>2780664482</v>
      </c>
      <c r="D18" s="132">
        <f t="shared" si="3"/>
        <v>322058991</v>
      </c>
      <c r="E18" s="132">
        <f t="shared" si="3"/>
        <v>264567078</v>
      </c>
      <c r="F18" s="132">
        <f t="shared" si="3"/>
        <v>98262509</v>
      </c>
      <c r="G18" s="132">
        <f t="shared" si="3"/>
        <v>269422424</v>
      </c>
      <c r="H18" s="132">
        <f t="shared" si="3"/>
        <v>606381281</v>
      </c>
      <c r="I18" s="132">
        <f t="shared" si="3"/>
        <v>1219972199</v>
      </c>
      <c r="K18" s="95"/>
    </row>
    <row r="19" spans="1:11" s="11" customFormat="1" ht="13.5" thickBot="1">
      <c r="A19" s="122" t="s">
        <v>62</v>
      </c>
      <c r="B19" s="123">
        <v>923244963</v>
      </c>
      <c r="C19" s="123">
        <f t="shared" si="0"/>
        <v>429541994</v>
      </c>
      <c r="D19" s="124">
        <f>'[2]Kvetés KÖH 2024'!$R$90</f>
        <v>8175000</v>
      </c>
      <c r="E19" s="125">
        <f>'[4]Kvetés kiad.2024'!$O$106</f>
        <v>10197001</v>
      </c>
      <c r="F19" s="126">
        <f>'[5]Költségvetés 2024'!$H$95</f>
        <v>287000</v>
      </c>
      <c r="G19" s="126">
        <f>'[7]Kvetés 2024'!$M$99</f>
        <v>3556000</v>
      </c>
      <c r="H19" s="126">
        <f>'[6]ÖNIO 2024 kv'!$N$97</f>
        <v>19087500</v>
      </c>
      <c r="I19" s="127">
        <f>'[1]Kvetés kiad.2024'!$AX$109</f>
        <v>388239493</v>
      </c>
      <c r="K19" s="95"/>
    </row>
    <row r="20" spans="1:11" s="11" customFormat="1" ht="13.5" thickBot="1">
      <c r="A20" s="39" t="s">
        <v>63</v>
      </c>
      <c r="B20" s="103">
        <v>1552119620</v>
      </c>
      <c r="C20" s="103">
        <f t="shared" si="0"/>
        <v>3409873178</v>
      </c>
      <c r="D20" s="106"/>
      <c r="E20" s="129">
        <f>'[4]Kvetés kiad.2024'!$O$113</f>
        <v>949999</v>
      </c>
      <c r="F20" s="104"/>
      <c r="G20" s="104"/>
      <c r="H20" s="104"/>
      <c r="I20" s="105">
        <f>'[1]Kvetés kiad.2024'!$AX$116</f>
        <v>3408923179</v>
      </c>
      <c r="K20" s="95"/>
    </row>
    <row r="21" spans="1:11" s="11" customFormat="1" ht="13.5" thickBot="1">
      <c r="A21" s="122" t="s">
        <v>64</v>
      </c>
      <c r="B21" s="133">
        <v>33000000</v>
      </c>
      <c r="C21" s="133">
        <f t="shared" si="0"/>
        <v>86000000</v>
      </c>
      <c r="D21" s="126">
        <f>'[2]Kvetés KÖH 2024'!$R$92</f>
        <v>2000000</v>
      </c>
      <c r="E21" s="126"/>
      <c r="F21" s="126"/>
      <c r="G21" s="126"/>
      <c r="H21" s="126"/>
      <c r="I21" s="127">
        <f>'[1]Kvetés kiad.2024'!$AX$121</f>
        <v>84000000</v>
      </c>
      <c r="K21" s="95"/>
    </row>
    <row r="22" spans="1:11" s="2" customFormat="1" ht="13.5" thickBot="1">
      <c r="A22" s="39" t="s">
        <v>65</v>
      </c>
      <c r="B22" s="103">
        <f>B18+B19+B20+B21</f>
        <v>5252200753</v>
      </c>
      <c r="C22" s="103">
        <f t="shared" si="0"/>
        <v>6706079654</v>
      </c>
      <c r="D22" s="121">
        <f>D18+D19+D20+D21</f>
        <v>332233991</v>
      </c>
      <c r="E22" s="121">
        <f t="shared" ref="E22:I22" si="4">E18+E19+E20+E21</f>
        <v>275714078</v>
      </c>
      <c r="F22" s="121">
        <f t="shared" si="4"/>
        <v>98549509</v>
      </c>
      <c r="G22" s="121">
        <f t="shared" si="4"/>
        <v>272978424</v>
      </c>
      <c r="H22" s="121">
        <f t="shared" si="4"/>
        <v>625468781</v>
      </c>
      <c r="I22" s="121">
        <f t="shared" si="4"/>
        <v>5101134871</v>
      </c>
      <c r="K22" s="95"/>
    </row>
    <row r="23" spans="1:11" s="2" customFormat="1">
      <c r="A23" s="44" t="s">
        <v>66</v>
      </c>
      <c r="B23" s="107">
        <v>0</v>
      </c>
      <c r="C23" s="107">
        <f t="shared" si="0"/>
        <v>0</v>
      </c>
      <c r="D23" s="108"/>
      <c r="E23" s="109"/>
      <c r="F23" s="110"/>
      <c r="G23" s="110"/>
      <c r="H23" s="110"/>
      <c r="I23" s="111"/>
      <c r="K23" s="95"/>
    </row>
    <row r="24" spans="1:11" s="2" customFormat="1">
      <c r="A24" s="27" t="s">
        <v>67</v>
      </c>
      <c r="B24" s="107">
        <v>0</v>
      </c>
      <c r="C24" s="107">
        <f t="shared" si="0"/>
        <v>0</v>
      </c>
      <c r="D24" s="112"/>
      <c r="E24" s="113"/>
      <c r="F24" s="114"/>
      <c r="G24" s="114"/>
      <c r="H24" s="114"/>
      <c r="I24" s="115"/>
      <c r="K24" s="95"/>
    </row>
    <row r="25" spans="1:11" s="2" customFormat="1">
      <c r="A25" s="27" t="s">
        <v>40</v>
      </c>
      <c r="B25" s="107">
        <v>0</v>
      </c>
      <c r="C25" s="107">
        <f t="shared" si="0"/>
        <v>0</v>
      </c>
      <c r="D25" s="112"/>
      <c r="E25" s="113"/>
      <c r="F25" s="114"/>
      <c r="G25" s="114"/>
      <c r="H25" s="114"/>
      <c r="I25" s="115"/>
      <c r="K25" s="95"/>
    </row>
    <row r="26" spans="1:11" s="2" customFormat="1">
      <c r="A26" s="27" t="s">
        <v>41</v>
      </c>
      <c r="B26" s="107">
        <v>37721730</v>
      </c>
      <c r="C26" s="107">
        <f t="shared" si="0"/>
        <v>43376844</v>
      </c>
      <c r="D26" s="112"/>
      <c r="E26" s="113"/>
      <c r="F26" s="114"/>
      <c r="G26" s="114"/>
      <c r="H26" s="114"/>
      <c r="I26" s="115">
        <f>'[1]Kvetés kiad.2024'!$AX$129</f>
        <v>43376844</v>
      </c>
      <c r="K26" s="95"/>
    </row>
    <row r="27" spans="1:11" s="2" customFormat="1">
      <c r="A27" s="27" t="s">
        <v>9</v>
      </c>
      <c r="B27" s="107">
        <v>1145871723</v>
      </c>
      <c r="C27" s="107">
        <f t="shared" si="0"/>
        <v>1329933831</v>
      </c>
      <c r="D27" s="112"/>
      <c r="E27" s="113"/>
      <c r="F27" s="114"/>
      <c r="G27" s="114"/>
      <c r="H27" s="114"/>
      <c r="I27" s="115">
        <f>'[1]Kvetés kiad.2024'!$AX$130</f>
        <v>1329933831</v>
      </c>
      <c r="K27" s="95"/>
    </row>
    <row r="28" spans="1:11" s="2" customFormat="1" ht="13.5" thickBot="1">
      <c r="A28" s="33" t="s">
        <v>68</v>
      </c>
      <c r="B28" s="116">
        <v>0</v>
      </c>
      <c r="C28" s="116">
        <f t="shared" si="0"/>
        <v>0</v>
      </c>
      <c r="D28" s="117"/>
      <c r="E28" s="118"/>
      <c r="F28" s="119"/>
      <c r="G28" s="119"/>
      <c r="H28" s="119"/>
      <c r="I28" s="120"/>
      <c r="K28" s="95"/>
    </row>
    <row r="29" spans="1:11" s="2" customFormat="1" ht="13.5" thickBot="1">
      <c r="A29" s="39" t="s">
        <v>69</v>
      </c>
      <c r="B29" s="134">
        <f>SUM(B23:B28)</f>
        <v>1183593453</v>
      </c>
      <c r="C29" s="134">
        <f t="shared" si="0"/>
        <v>1373310675</v>
      </c>
      <c r="D29" s="121">
        <f t="shared" ref="D29:I29" si="5">SUM(D23:D28)</f>
        <v>0</v>
      </c>
      <c r="E29" s="121">
        <f t="shared" si="5"/>
        <v>0</v>
      </c>
      <c r="F29" s="104">
        <f t="shared" si="5"/>
        <v>0</v>
      </c>
      <c r="G29" s="104">
        <f t="shared" si="5"/>
        <v>0</v>
      </c>
      <c r="H29" s="104">
        <f t="shared" si="5"/>
        <v>0</v>
      </c>
      <c r="I29" s="105">
        <f t="shared" si="5"/>
        <v>1373310675</v>
      </c>
      <c r="K29" s="95"/>
    </row>
    <row r="30" spans="1:11" s="11" customFormat="1" ht="13.5" thickBot="1">
      <c r="A30" s="39" t="s">
        <v>70</v>
      </c>
      <c r="B30" s="134">
        <v>0</v>
      </c>
      <c r="C30" s="134">
        <f t="shared" si="0"/>
        <v>0</v>
      </c>
      <c r="D30" s="106"/>
      <c r="E30" s="129"/>
      <c r="F30" s="104"/>
      <c r="G30" s="104"/>
      <c r="H30" s="104"/>
      <c r="I30" s="105"/>
      <c r="K30" s="95"/>
    </row>
    <row r="31" spans="1:11" s="11" customFormat="1" ht="13.5" thickBot="1">
      <c r="A31" s="122" t="s">
        <v>71</v>
      </c>
      <c r="B31" s="116">
        <v>0</v>
      </c>
      <c r="C31" s="116">
        <f t="shared" si="0"/>
        <v>0</v>
      </c>
      <c r="D31" s="124"/>
      <c r="E31" s="125"/>
      <c r="F31" s="126"/>
      <c r="G31" s="126"/>
      <c r="H31" s="126"/>
      <c r="I31" s="127"/>
      <c r="K31" s="95"/>
    </row>
    <row r="32" spans="1:11" s="11" customFormat="1" ht="13.5" thickBot="1">
      <c r="A32" s="135" t="s">
        <v>72</v>
      </c>
      <c r="B32" s="136">
        <f>B29+B30+B31</f>
        <v>1183593453</v>
      </c>
      <c r="C32" s="136">
        <f t="shared" si="0"/>
        <v>1373310675</v>
      </c>
      <c r="D32" s="137">
        <f t="shared" ref="D32:I32" si="6">D29+D30+D31</f>
        <v>0</v>
      </c>
      <c r="E32" s="137">
        <f t="shared" si="6"/>
        <v>0</v>
      </c>
      <c r="F32" s="138">
        <f t="shared" si="6"/>
        <v>0</v>
      </c>
      <c r="G32" s="138">
        <f t="shared" si="6"/>
        <v>0</v>
      </c>
      <c r="H32" s="138">
        <f t="shared" si="6"/>
        <v>0</v>
      </c>
      <c r="I32" s="139">
        <f t="shared" si="6"/>
        <v>1373310675</v>
      </c>
      <c r="K32" s="95"/>
    </row>
    <row r="33" spans="1:11" s="2" customFormat="1" ht="13.5" thickBot="1">
      <c r="A33" s="140" t="s">
        <v>73</v>
      </c>
      <c r="B33" s="141">
        <f>B22+B32</f>
        <v>6435794206</v>
      </c>
      <c r="C33" s="141">
        <f t="shared" si="0"/>
        <v>8079390329</v>
      </c>
      <c r="D33" s="142">
        <f t="shared" ref="D33:I33" si="7">D22+D32</f>
        <v>332233991</v>
      </c>
      <c r="E33" s="142">
        <f t="shared" si="7"/>
        <v>275714078</v>
      </c>
      <c r="F33" s="143">
        <f t="shared" si="7"/>
        <v>98549509</v>
      </c>
      <c r="G33" s="143">
        <f t="shared" si="7"/>
        <v>272978424</v>
      </c>
      <c r="H33" s="143">
        <f t="shared" si="7"/>
        <v>625468781</v>
      </c>
      <c r="I33" s="144">
        <f t="shared" si="7"/>
        <v>6474445546</v>
      </c>
      <c r="K33" s="95"/>
    </row>
    <row r="34" spans="1:11" s="7" customFormat="1">
      <c r="B34" s="97"/>
      <c r="C34" s="97"/>
      <c r="D34" s="97"/>
      <c r="E34" s="97"/>
      <c r="F34" s="97"/>
      <c r="G34" s="97"/>
      <c r="H34" s="97"/>
      <c r="I34" s="97"/>
    </row>
    <row r="35" spans="1:11" s="7" customFormat="1">
      <c r="B35" s="201">
        <f>B33-Bevételek!B43</f>
        <v>0</v>
      </c>
      <c r="C35" s="201">
        <f>C33-Bevételek!C43</f>
        <v>0</v>
      </c>
      <c r="D35" s="201">
        <f>D33-Bevételek!D43</f>
        <v>0</v>
      </c>
      <c r="E35" s="201">
        <f>E33-Bevételek!E43</f>
        <v>0</v>
      </c>
      <c r="F35" s="201">
        <f>F33-Bevételek!F43</f>
        <v>0</v>
      </c>
      <c r="G35" s="201">
        <f>G33-Bevételek!G43</f>
        <v>0</v>
      </c>
      <c r="H35" s="201">
        <f>H33-Bevételek!H43</f>
        <v>0</v>
      </c>
      <c r="I35" s="201">
        <f>I33-Bevételek!I43</f>
        <v>0</v>
      </c>
    </row>
    <row r="36" spans="1:11" s="7" customFormat="1">
      <c r="B36" s="97"/>
      <c r="C36" s="97"/>
      <c r="D36" s="145"/>
      <c r="E36" s="145"/>
      <c r="F36" s="145"/>
      <c r="G36" s="145"/>
      <c r="H36" s="145"/>
      <c r="I36" s="145"/>
    </row>
    <row r="37" spans="1:11" s="7" customFormat="1">
      <c r="B37" s="97"/>
      <c r="C37" s="145"/>
      <c r="D37" s="97"/>
      <c r="E37" s="97"/>
      <c r="F37" s="97"/>
      <c r="G37" s="97"/>
      <c r="H37" s="97"/>
      <c r="I37" s="145"/>
    </row>
    <row r="38" spans="1:11" s="7" customFormat="1">
      <c r="B38" s="97"/>
      <c r="C38" s="97"/>
      <c r="D38" s="97"/>
      <c r="E38" s="97"/>
      <c r="F38" s="145"/>
      <c r="G38" s="97"/>
      <c r="H38" s="97"/>
      <c r="I38" s="145"/>
    </row>
    <row r="39" spans="1:11" s="7" customFormat="1">
      <c r="B39" s="97"/>
      <c r="C39" s="97"/>
      <c r="D39" s="97"/>
      <c r="E39" s="97"/>
      <c r="F39" s="97"/>
      <c r="G39" s="97"/>
      <c r="H39" s="97"/>
      <c r="I39" s="145"/>
    </row>
    <row r="40" spans="1:11" s="7" customFormat="1">
      <c r="B40" s="97"/>
      <c r="C40" s="97"/>
      <c r="D40" s="97"/>
      <c r="E40" s="97"/>
      <c r="F40" s="97"/>
      <c r="G40" s="97"/>
      <c r="H40" s="97"/>
      <c r="I40" s="97"/>
    </row>
    <row r="41" spans="1:11" s="7" customFormat="1">
      <c r="B41" s="97"/>
      <c r="C41" s="97"/>
      <c r="D41" s="97"/>
      <c r="E41" s="97"/>
      <c r="F41" s="97"/>
      <c r="G41" s="97"/>
      <c r="H41" s="97"/>
      <c r="I41" s="97"/>
    </row>
    <row r="42" spans="1:11" s="7" customFormat="1">
      <c r="B42" s="97"/>
      <c r="C42" s="97"/>
      <c r="D42" s="97"/>
      <c r="E42" s="97"/>
      <c r="F42" s="97"/>
      <c r="G42" s="97"/>
      <c r="H42" s="97"/>
      <c r="I42" s="97"/>
    </row>
    <row r="43" spans="1:11" s="7" customFormat="1">
      <c r="B43" s="97"/>
      <c r="C43" s="97"/>
      <c r="D43" s="97"/>
      <c r="E43" s="97"/>
      <c r="F43" s="97"/>
      <c r="G43" s="97"/>
      <c r="H43" s="97"/>
      <c r="I43" s="97"/>
    </row>
    <row r="44" spans="1:11" s="7" customFormat="1">
      <c r="B44" s="97"/>
      <c r="C44" s="97"/>
      <c r="D44" s="97"/>
      <c r="E44" s="97"/>
      <c r="F44" s="97"/>
      <c r="G44" s="97"/>
      <c r="H44" s="97"/>
      <c r="I44" s="97"/>
    </row>
    <row r="45" spans="1:11" s="7" customFormat="1">
      <c r="B45" s="97"/>
      <c r="C45" s="97"/>
      <c r="D45" s="97"/>
      <c r="E45" s="97"/>
      <c r="F45" s="97"/>
      <c r="G45" s="97"/>
      <c r="H45" s="97"/>
      <c r="I45" s="97"/>
    </row>
    <row r="46" spans="1:11" s="7" customFormat="1">
      <c r="B46" s="97"/>
      <c r="C46" s="97"/>
      <c r="D46" s="97"/>
      <c r="E46" s="97"/>
      <c r="F46" s="97"/>
      <c r="G46" s="97"/>
      <c r="H46" s="97"/>
      <c r="I46" s="97"/>
    </row>
    <row r="47" spans="1:11" s="7" customFormat="1">
      <c r="B47" s="97"/>
      <c r="C47" s="97"/>
      <c r="D47" s="97"/>
      <c r="E47" s="97"/>
      <c r="F47" s="97"/>
      <c r="G47" s="97"/>
      <c r="H47" s="97"/>
      <c r="I47" s="97"/>
    </row>
    <row r="48" spans="1:11" s="7" customFormat="1">
      <c r="B48" s="97"/>
      <c r="C48" s="97"/>
      <c r="D48" s="97"/>
      <c r="E48" s="97"/>
      <c r="F48" s="97"/>
      <c r="G48" s="97"/>
      <c r="H48" s="97"/>
      <c r="I48" s="97"/>
    </row>
    <row r="49" spans="2:9" s="7" customFormat="1">
      <c r="B49" s="97"/>
      <c r="C49" s="97"/>
      <c r="D49" s="97"/>
      <c r="E49" s="97"/>
      <c r="F49" s="97"/>
      <c r="G49" s="97"/>
      <c r="H49" s="97"/>
      <c r="I49" s="97"/>
    </row>
    <row r="50" spans="2:9" s="7" customFormat="1">
      <c r="B50" s="97"/>
      <c r="C50" s="97"/>
      <c r="D50" s="97"/>
      <c r="E50" s="97"/>
      <c r="F50" s="97"/>
      <c r="G50" s="97"/>
      <c r="H50" s="97"/>
      <c r="I50" s="97"/>
    </row>
    <row r="51" spans="2:9" s="7" customFormat="1">
      <c r="B51" s="97"/>
      <c r="C51" s="97"/>
      <c r="D51" s="97"/>
      <c r="E51" s="97"/>
      <c r="F51" s="97"/>
      <c r="G51" s="97"/>
      <c r="H51" s="97"/>
      <c r="I51" s="97"/>
    </row>
    <row r="52" spans="2:9" s="7" customFormat="1">
      <c r="B52" s="97"/>
      <c r="C52" s="97"/>
      <c r="D52" s="97"/>
      <c r="E52" s="97"/>
      <c r="F52" s="97"/>
      <c r="G52" s="97"/>
      <c r="H52" s="97"/>
      <c r="I52" s="97"/>
    </row>
  </sheetData>
  <mergeCells count="2">
    <mergeCell ref="A3:I3"/>
    <mergeCell ref="A4:I4"/>
  </mergeCells>
  <pageMargins left="0.7" right="0.7" top="0.75" bottom="0.75" header="0.3" footer="0.3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22CF6-5E0A-41D2-A942-38F4D6722747}">
  <dimension ref="A1:S58"/>
  <sheetViews>
    <sheetView view="pageBreakPreview" topLeftCell="A6" zoomScale="60" zoomScaleNormal="100" workbookViewId="0">
      <selection activeCell="B13" sqref="B13"/>
    </sheetView>
  </sheetViews>
  <sheetFormatPr defaultRowHeight="12"/>
  <cols>
    <col min="1" max="1" width="3.5703125" style="2" bestFit="1" customWidth="1"/>
    <col min="2" max="2" width="41" style="2" customWidth="1"/>
    <col min="3" max="3" width="12.42578125" style="2" customWidth="1"/>
    <col min="4" max="4" width="10.85546875" style="2" hidden="1" customWidth="1"/>
    <col min="5" max="5" width="12" style="2" customWidth="1"/>
    <col min="6" max="6" width="12.140625" style="2" hidden="1" customWidth="1"/>
    <col min="7" max="7" width="10" style="2" customWidth="1"/>
    <col min="8" max="8" width="1" style="2" customWidth="1"/>
    <col min="9" max="9" width="10" style="2" customWidth="1"/>
    <col min="10" max="10" width="0.7109375" style="2" customWidth="1"/>
    <col min="11" max="11" width="8.7109375" style="2" customWidth="1"/>
    <col min="12" max="12" width="11" style="2" hidden="1" customWidth="1"/>
    <col min="13" max="13" width="10.28515625" style="2" customWidth="1"/>
    <col min="14" max="14" width="10.85546875" style="2" hidden="1" customWidth="1"/>
    <col min="15" max="15" width="9.7109375" style="2" customWidth="1"/>
    <col min="16" max="16" width="9.7109375" style="2" hidden="1" customWidth="1"/>
    <col min="17" max="18" width="9.140625" style="2"/>
    <col min="19" max="19" width="9.5703125" style="2" bestFit="1" customWidth="1"/>
    <col min="20" max="256" width="9.140625" style="2"/>
    <col min="257" max="257" width="3.5703125" style="2" bestFit="1" customWidth="1"/>
    <col min="258" max="258" width="64.7109375" style="2" customWidth="1"/>
    <col min="259" max="260" width="10.85546875" style="2" customWidth="1"/>
    <col min="261" max="261" width="12.7109375" style="2" customWidth="1"/>
    <col min="262" max="262" width="12.140625" style="2" customWidth="1"/>
    <col min="263" max="263" width="8.85546875" style="2" customWidth="1"/>
    <col min="264" max="264" width="10.85546875" style="2" customWidth="1"/>
    <col min="265" max="265" width="9.28515625" style="2" customWidth="1"/>
    <col min="266" max="267" width="8.7109375" style="2" customWidth="1"/>
    <col min="268" max="268" width="11" style="2" customWidth="1"/>
    <col min="269" max="269" width="10.28515625" style="2" customWidth="1"/>
    <col min="270" max="270" width="10.85546875" style="2" customWidth="1"/>
    <col min="271" max="271" width="8.7109375" style="2" bestFit="1" customWidth="1"/>
    <col min="272" max="272" width="9.7109375" style="2" customWidth="1"/>
    <col min="273" max="274" width="9.140625" style="2"/>
    <col min="275" max="275" width="9.5703125" style="2" bestFit="1" customWidth="1"/>
    <col min="276" max="512" width="9.140625" style="2"/>
    <col min="513" max="513" width="3.5703125" style="2" bestFit="1" customWidth="1"/>
    <col min="514" max="514" width="64.7109375" style="2" customWidth="1"/>
    <col min="515" max="516" width="10.85546875" style="2" customWidth="1"/>
    <col min="517" max="517" width="12.7109375" style="2" customWidth="1"/>
    <col min="518" max="518" width="12.140625" style="2" customWidth="1"/>
    <col min="519" max="519" width="8.85546875" style="2" customWidth="1"/>
    <col min="520" max="520" width="10.85546875" style="2" customWidth="1"/>
    <col min="521" max="521" width="9.28515625" style="2" customWidth="1"/>
    <col min="522" max="523" width="8.7109375" style="2" customWidth="1"/>
    <col min="524" max="524" width="11" style="2" customWidth="1"/>
    <col min="525" max="525" width="10.28515625" style="2" customWidth="1"/>
    <col min="526" max="526" width="10.85546875" style="2" customWidth="1"/>
    <col min="527" max="527" width="8.7109375" style="2" bestFit="1" customWidth="1"/>
    <col min="528" max="528" width="9.7109375" style="2" customWidth="1"/>
    <col min="529" max="530" width="9.140625" style="2"/>
    <col min="531" max="531" width="9.5703125" style="2" bestFit="1" customWidth="1"/>
    <col min="532" max="768" width="9.140625" style="2"/>
    <col min="769" max="769" width="3.5703125" style="2" bestFit="1" customWidth="1"/>
    <col min="770" max="770" width="64.7109375" style="2" customWidth="1"/>
    <col min="771" max="772" width="10.85546875" style="2" customWidth="1"/>
    <col min="773" max="773" width="12.7109375" style="2" customWidth="1"/>
    <col min="774" max="774" width="12.140625" style="2" customWidth="1"/>
    <col min="775" max="775" width="8.85546875" style="2" customWidth="1"/>
    <col min="776" max="776" width="10.85546875" style="2" customWidth="1"/>
    <col min="777" max="777" width="9.28515625" style="2" customWidth="1"/>
    <col min="778" max="779" width="8.7109375" style="2" customWidth="1"/>
    <col min="780" max="780" width="11" style="2" customWidth="1"/>
    <col min="781" max="781" width="10.28515625" style="2" customWidth="1"/>
    <col min="782" max="782" width="10.85546875" style="2" customWidth="1"/>
    <col min="783" max="783" width="8.7109375" style="2" bestFit="1" customWidth="1"/>
    <col min="784" max="784" width="9.7109375" style="2" customWidth="1"/>
    <col min="785" max="786" width="9.140625" style="2"/>
    <col min="787" max="787" width="9.5703125" style="2" bestFit="1" customWidth="1"/>
    <col min="788" max="1024" width="9.140625" style="2"/>
    <col min="1025" max="1025" width="3.5703125" style="2" bestFit="1" customWidth="1"/>
    <col min="1026" max="1026" width="64.7109375" style="2" customWidth="1"/>
    <col min="1027" max="1028" width="10.85546875" style="2" customWidth="1"/>
    <col min="1029" max="1029" width="12.7109375" style="2" customWidth="1"/>
    <col min="1030" max="1030" width="12.140625" style="2" customWidth="1"/>
    <col min="1031" max="1031" width="8.85546875" style="2" customWidth="1"/>
    <col min="1032" max="1032" width="10.85546875" style="2" customWidth="1"/>
    <col min="1033" max="1033" width="9.28515625" style="2" customWidth="1"/>
    <col min="1034" max="1035" width="8.7109375" style="2" customWidth="1"/>
    <col min="1036" max="1036" width="11" style="2" customWidth="1"/>
    <col min="1037" max="1037" width="10.28515625" style="2" customWidth="1"/>
    <col min="1038" max="1038" width="10.85546875" style="2" customWidth="1"/>
    <col min="1039" max="1039" width="8.7109375" style="2" bestFit="1" customWidth="1"/>
    <col min="1040" max="1040" width="9.7109375" style="2" customWidth="1"/>
    <col min="1041" max="1042" width="9.140625" style="2"/>
    <col min="1043" max="1043" width="9.5703125" style="2" bestFit="1" customWidth="1"/>
    <col min="1044" max="1280" width="9.140625" style="2"/>
    <col min="1281" max="1281" width="3.5703125" style="2" bestFit="1" customWidth="1"/>
    <col min="1282" max="1282" width="64.7109375" style="2" customWidth="1"/>
    <col min="1283" max="1284" width="10.85546875" style="2" customWidth="1"/>
    <col min="1285" max="1285" width="12.7109375" style="2" customWidth="1"/>
    <col min="1286" max="1286" width="12.140625" style="2" customWidth="1"/>
    <col min="1287" max="1287" width="8.85546875" style="2" customWidth="1"/>
    <col min="1288" max="1288" width="10.85546875" style="2" customWidth="1"/>
    <col min="1289" max="1289" width="9.28515625" style="2" customWidth="1"/>
    <col min="1290" max="1291" width="8.7109375" style="2" customWidth="1"/>
    <col min="1292" max="1292" width="11" style="2" customWidth="1"/>
    <col min="1293" max="1293" width="10.28515625" style="2" customWidth="1"/>
    <col min="1294" max="1294" width="10.85546875" style="2" customWidth="1"/>
    <col min="1295" max="1295" width="8.7109375" style="2" bestFit="1" customWidth="1"/>
    <col min="1296" max="1296" width="9.7109375" style="2" customWidth="1"/>
    <col min="1297" max="1298" width="9.140625" style="2"/>
    <col min="1299" max="1299" width="9.5703125" style="2" bestFit="1" customWidth="1"/>
    <col min="1300" max="1536" width="9.140625" style="2"/>
    <col min="1537" max="1537" width="3.5703125" style="2" bestFit="1" customWidth="1"/>
    <col min="1538" max="1538" width="64.7109375" style="2" customWidth="1"/>
    <col min="1539" max="1540" width="10.85546875" style="2" customWidth="1"/>
    <col min="1541" max="1541" width="12.7109375" style="2" customWidth="1"/>
    <col min="1542" max="1542" width="12.140625" style="2" customWidth="1"/>
    <col min="1543" max="1543" width="8.85546875" style="2" customWidth="1"/>
    <col min="1544" max="1544" width="10.85546875" style="2" customWidth="1"/>
    <col min="1545" max="1545" width="9.28515625" style="2" customWidth="1"/>
    <col min="1546" max="1547" width="8.7109375" style="2" customWidth="1"/>
    <col min="1548" max="1548" width="11" style="2" customWidth="1"/>
    <col min="1549" max="1549" width="10.28515625" style="2" customWidth="1"/>
    <col min="1550" max="1550" width="10.85546875" style="2" customWidth="1"/>
    <col min="1551" max="1551" width="8.7109375" style="2" bestFit="1" customWidth="1"/>
    <col min="1552" max="1552" width="9.7109375" style="2" customWidth="1"/>
    <col min="1553" max="1554" width="9.140625" style="2"/>
    <col min="1555" max="1555" width="9.5703125" style="2" bestFit="1" customWidth="1"/>
    <col min="1556" max="1792" width="9.140625" style="2"/>
    <col min="1793" max="1793" width="3.5703125" style="2" bestFit="1" customWidth="1"/>
    <col min="1794" max="1794" width="64.7109375" style="2" customWidth="1"/>
    <col min="1795" max="1796" width="10.85546875" style="2" customWidth="1"/>
    <col min="1797" max="1797" width="12.7109375" style="2" customWidth="1"/>
    <col min="1798" max="1798" width="12.140625" style="2" customWidth="1"/>
    <col min="1799" max="1799" width="8.85546875" style="2" customWidth="1"/>
    <col min="1800" max="1800" width="10.85546875" style="2" customWidth="1"/>
    <col min="1801" max="1801" width="9.28515625" style="2" customWidth="1"/>
    <col min="1802" max="1803" width="8.7109375" style="2" customWidth="1"/>
    <col min="1804" max="1804" width="11" style="2" customWidth="1"/>
    <col min="1805" max="1805" width="10.28515625" style="2" customWidth="1"/>
    <col min="1806" max="1806" width="10.85546875" style="2" customWidth="1"/>
    <col min="1807" max="1807" width="8.7109375" style="2" bestFit="1" customWidth="1"/>
    <col min="1808" max="1808" width="9.7109375" style="2" customWidth="1"/>
    <col min="1809" max="1810" width="9.140625" style="2"/>
    <col min="1811" max="1811" width="9.5703125" style="2" bestFit="1" customWidth="1"/>
    <col min="1812" max="2048" width="9.140625" style="2"/>
    <col min="2049" max="2049" width="3.5703125" style="2" bestFit="1" customWidth="1"/>
    <col min="2050" max="2050" width="64.7109375" style="2" customWidth="1"/>
    <col min="2051" max="2052" width="10.85546875" style="2" customWidth="1"/>
    <col min="2053" max="2053" width="12.7109375" style="2" customWidth="1"/>
    <col min="2054" max="2054" width="12.140625" style="2" customWidth="1"/>
    <col min="2055" max="2055" width="8.85546875" style="2" customWidth="1"/>
    <col min="2056" max="2056" width="10.85546875" style="2" customWidth="1"/>
    <col min="2057" max="2057" width="9.28515625" style="2" customWidth="1"/>
    <col min="2058" max="2059" width="8.7109375" style="2" customWidth="1"/>
    <col min="2060" max="2060" width="11" style="2" customWidth="1"/>
    <col min="2061" max="2061" width="10.28515625" style="2" customWidth="1"/>
    <col min="2062" max="2062" width="10.85546875" style="2" customWidth="1"/>
    <col min="2063" max="2063" width="8.7109375" style="2" bestFit="1" customWidth="1"/>
    <col min="2064" max="2064" width="9.7109375" style="2" customWidth="1"/>
    <col min="2065" max="2066" width="9.140625" style="2"/>
    <col min="2067" max="2067" width="9.5703125" style="2" bestFit="1" customWidth="1"/>
    <col min="2068" max="2304" width="9.140625" style="2"/>
    <col min="2305" max="2305" width="3.5703125" style="2" bestFit="1" customWidth="1"/>
    <col min="2306" max="2306" width="64.7109375" style="2" customWidth="1"/>
    <col min="2307" max="2308" width="10.85546875" style="2" customWidth="1"/>
    <col min="2309" max="2309" width="12.7109375" style="2" customWidth="1"/>
    <col min="2310" max="2310" width="12.140625" style="2" customWidth="1"/>
    <col min="2311" max="2311" width="8.85546875" style="2" customWidth="1"/>
    <col min="2312" max="2312" width="10.85546875" style="2" customWidth="1"/>
    <col min="2313" max="2313" width="9.28515625" style="2" customWidth="1"/>
    <col min="2314" max="2315" width="8.7109375" style="2" customWidth="1"/>
    <col min="2316" max="2316" width="11" style="2" customWidth="1"/>
    <col min="2317" max="2317" width="10.28515625" style="2" customWidth="1"/>
    <col min="2318" max="2318" width="10.85546875" style="2" customWidth="1"/>
    <col min="2319" max="2319" width="8.7109375" style="2" bestFit="1" customWidth="1"/>
    <col min="2320" max="2320" width="9.7109375" style="2" customWidth="1"/>
    <col min="2321" max="2322" width="9.140625" style="2"/>
    <col min="2323" max="2323" width="9.5703125" style="2" bestFit="1" customWidth="1"/>
    <col min="2324" max="2560" width="9.140625" style="2"/>
    <col min="2561" max="2561" width="3.5703125" style="2" bestFit="1" customWidth="1"/>
    <col min="2562" max="2562" width="64.7109375" style="2" customWidth="1"/>
    <col min="2563" max="2564" width="10.85546875" style="2" customWidth="1"/>
    <col min="2565" max="2565" width="12.7109375" style="2" customWidth="1"/>
    <col min="2566" max="2566" width="12.140625" style="2" customWidth="1"/>
    <col min="2567" max="2567" width="8.85546875" style="2" customWidth="1"/>
    <col min="2568" max="2568" width="10.85546875" style="2" customWidth="1"/>
    <col min="2569" max="2569" width="9.28515625" style="2" customWidth="1"/>
    <col min="2570" max="2571" width="8.7109375" style="2" customWidth="1"/>
    <col min="2572" max="2572" width="11" style="2" customWidth="1"/>
    <col min="2573" max="2573" width="10.28515625" style="2" customWidth="1"/>
    <col min="2574" max="2574" width="10.85546875" style="2" customWidth="1"/>
    <col min="2575" max="2575" width="8.7109375" style="2" bestFit="1" customWidth="1"/>
    <col min="2576" max="2576" width="9.7109375" style="2" customWidth="1"/>
    <col min="2577" max="2578" width="9.140625" style="2"/>
    <col min="2579" max="2579" width="9.5703125" style="2" bestFit="1" customWidth="1"/>
    <col min="2580" max="2816" width="9.140625" style="2"/>
    <col min="2817" max="2817" width="3.5703125" style="2" bestFit="1" customWidth="1"/>
    <col min="2818" max="2818" width="64.7109375" style="2" customWidth="1"/>
    <col min="2819" max="2820" width="10.85546875" style="2" customWidth="1"/>
    <col min="2821" max="2821" width="12.7109375" style="2" customWidth="1"/>
    <col min="2822" max="2822" width="12.140625" style="2" customWidth="1"/>
    <col min="2823" max="2823" width="8.85546875" style="2" customWidth="1"/>
    <col min="2824" max="2824" width="10.85546875" style="2" customWidth="1"/>
    <col min="2825" max="2825" width="9.28515625" style="2" customWidth="1"/>
    <col min="2826" max="2827" width="8.7109375" style="2" customWidth="1"/>
    <col min="2828" max="2828" width="11" style="2" customWidth="1"/>
    <col min="2829" max="2829" width="10.28515625" style="2" customWidth="1"/>
    <col min="2830" max="2830" width="10.85546875" style="2" customWidth="1"/>
    <col min="2831" max="2831" width="8.7109375" style="2" bestFit="1" customWidth="1"/>
    <col min="2832" max="2832" width="9.7109375" style="2" customWidth="1"/>
    <col min="2833" max="2834" width="9.140625" style="2"/>
    <col min="2835" max="2835" width="9.5703125" style="2" bestFit="1" customWidth="1"/>
    <col min="2836" max="3072" width="9.140625" style="2"/>
    <col min="3073" max="3073" width="3.5703125" style="2" bestFit="1" customWidth="1"/>
    <col min="3074" max="3074" width="64.7109375" style="2" customWidth="1"/>
    <col min="3075" max="3076" width="10.85546875" style="2" customWidth="1"/>
    <col min="3077" max="3077" width="12.7109375" style="2" customWidth="1"/>
    <col min="3078" max="3078" width="12.140625" style="2" customWidth="1"/>
    <col min="3079" max="3079" width="8.85546875" style="2" customWidth="1"/>
    <col min="3080" max="3080" width="10.85546875" style="2" customWidth="1"/>
    <col min="3081" max="3081" width="9.28515625" style="2" customWidth="1"/>
    <col min="3082" max="3083" width="8.7109375" style="2" customWidth="1"/>
    <col min="3084" max="3084" width="11" style="2" customWidth="1"/>
    <col min="3085" max="3085" width="10.28515625" style="2" customWidth="1"/>
    <col min="3086" max="3086" width="10.85546875" style="2" customWidth="1"/>
    <col min="3087" max="3087" width="8.7109375" style="2" bestFit="1" customWidth="1"/>
    <col min="3088" max="3088" width="9.7109375" style="2" customWidth="1"/>
    <col min="3089" max="3090" width="9.140625" style="2"/>
    <col min="3091" max="3091" width="9.5703125" style="2" bestFit="1" customWidth="1"/>
    <col min="3092" max="3328" width="9.140625" style="2"/>
    <col min="3329" max="3329" width="3.5703125" style="2" bestFit="1" customWidth="1"/>
    <col min="3330" max="3330" width="64.7109375" style="2" customWidth="1"/>
    <col min="3331" max="3332" width="10.85546875" style="2" customWidth="1"/>
    <col min="3333" max="3333" width="12.7109375" style="2" customWidth="1"/>
    <col min="3334" max="3334" width="12.140625" style="2" customWidth="1"/>
    <col min="3335" max="3335" width="8.85546875" style="2" customWidth="1"/>
    <col min="3336" max="3336" width="10.85546875" style="2" customWidth="1"/>
    <col min="3337" max="3337" width="9.28515625" style="2" customWidth="1"/>
    <col min="3338" max="3339" width="8.7109375" style="2" customWidth="1"/>
    <col min="3340" max="3340" width="11" style="2" customWidth="1"/>
    <col min="3341" max="3341" width="10.28515625" style="2" customWidth="1"/>
    <col min="3342" max="3342" width="10.85546875" style="2" customWidth="1"/>
    <col min="3343" max="3343" width="8.7109375" style="2" bestFit="1" customWidth="1"/>
    <col min="3344" max="3344" width="9.7109375" style="2" customWidth="1"/>
    <col min="3345" max="3346" width="9.140625" style="2"/>
    <col min="3347" max="3347" width="9.5703125" style="2" bestFit="1" customWidth="1"/>
    <col min="3348" max="3584" width="9.140625" style="2"/>
    <col min="3585" max="3585" width="3.5703125" style="2" bestFit="1" customWidth="1"/>
    <col min="3586" max="3586" width="64.7109375" style="2" customWidth="1"/>
    <col min="3587" max="3588" width="10.85546875" style="2" customWidth="1"/>
    <col min="3589" max="3589" width="12.7109375" style="2" customWidth="1"/>
    <col min="3590" max="3590" width="12.140625" style="2" customWidth="1"/>
    <col min="3591" max="3591" width="8.85546875" style="2" customWidth="1"/>
    <col min="3592" max="3592" width="10.85546875" style="2" customWidth="1"/>
    <col min="3593" max="3593" width="9.28515625" style="2" customWidth="1"/>
    <col min="3594" max="3595" width="8.7109375" style="2" customWidth="1"/>
    <col min="3596" max="3596" width="11" style="2" customWidth="1"/>
    <col min="3597" max="3597" width="10.28515625" style="2" customWidth="1"/>
    <col min="3598" max="3598" width="10.85546875" style="2" customWidth="1"/>
    <col min="3599" max="3599" width="8.7109375" style="2" bestFit="1" customWidth="1"/>
    <col min="3600" max="3600" width="9.7109375" style="2" customWidth="1"/>
    <col min="3601" max="3602" width="9.140625" style="2"/>
    <col min="3603" max="3603" width="9.5703125" style="2" bestFit="1" customWidth="1"/>
    <col min="3604" max="3840" width="9.140625" style="2"/>
    <col min="3841" max="3841" width="3.5703125" style="2" bestFit="1" customWidth="1"/>
    <col min="3842" max="3842" width="64.7109375" style="2" customWidth="1"/>
    <col min="3843" max="3844" width="10.85546875" style="2" customWidth="1"/>
    <col min="3845" max="3845" width="12.7109375" style="2" customWidth="1"/>
    <col min="3846" max="3846" width="12.140625" style="2" customWidth="1"/>
    <col min="3847" max="3847" width="8.85546875" style="2" customWidth="1"/>
    <col min="3848" max="3848" width="10.85546875" style="2" customWidth="1"/>
    <col min="3849" max="3849" width="9.28515625" style="2" customWidth="1"/>
    <col min="3850" max="3851" width="8.7109375" style="2" customWidth="1"/>
    <col min="3852" max="3852" width="11" style="2" customWidth="1"/>
    <col min="3853" max="3853" width="10.28515625" style="2" customWidth="1"/>
    <col min="3854" max="3854" width="10.85546875" style="2" customWidth="1"/>
    <col min="3855" max="3855" width="8.7109375" style="2" bestFit="1" customWidth="1"/>
    <col min="3856" max="3856" width="9.7109375" style="2" customWidth="1"/>
    <col min="3857" max="3858" width="9.140625" style="2"/>
    <col min="3859" max="3859" width="9.5703125" style="2" bestFit="1" customWidth="1"/>
    <col min="3860" max="4096" width="9.140625" style="2"/>
    <col min="4097" max="4097" width="3.5703125" style="2" bestFit="1" customWidth="1"/>
    <col min="4098" max="4098" width="64.7109375" style="2" customWidth="1"/>
    <col min="4099" max="4100" width="10.85546875" style="2" customWidth="1"/>
    <col min="4101" max="4101" width="12.7109375" style="2" customWidth="1"/>
    <col min="4102" max="4102" width="12.140625" style="2" customWidth="1"/>
    <col min="4103" max="4103" width="8.85546875" style="2" customWidth="1"/>
    <col min="4104" max="4104" width="10.85546875" style="2" customWidth="1"/>
    <col min="4105" max="4105" width="9.28515625" style="2" customWidth="1"/>
    <col min="4106" max="4107" width="8.7109375" style="2" customWidth="1"/>
    <col min="4108" max="4108" width="11" style="2" customWidth="1"/>
    <col min="4109" max="4109" width="10.28515625" style="2" customWidth="1"/>
    <col min="4110" max="4110" width="10.85546875" style="2" customWidth="1"/>
    <col min="4111" max="4111" width="8.7109375" style="2" bestFit="1" customWidth="1"/>
    <col min="4112" max="4112" width="9.7109375" style="2" customWidth="1"/>
    <col min="4113" max="4114" width="9.140625" style="2"/>
    <col min="4115" max="4115" width="9.5703125" style="2" bestFit="1" customWidth="1"/>
    <col min="4116" max="4352" width="9.140625" style="2"/>
    <col min="4353" max="4353" width="3.5703125" style="2" bestFit="1" customWidth="1"/>
    <col min="4354" max="4354" width="64.7109375" style="2" customWidth="1"/>
    <col min="4355" max="4356" width="10.85546875" style="2" customWidth="1"/>
    <col min="4357" max="4357" width="12.7109375" style="2" customWidth="1"/>
    <col min="4358" max="4358" width="12.140625" style="2" customWidth="1"/>
    <col min="4359" max="4359" width="8.85546875" style="2" customWidth="1"/>
    <col min="4360" max="4360" width="10.85546875" style="2" customWidth="1"/>
    <col min="4361" max="4361" width="9.28515625" style="2" customWidth="1"/>
    <col min="4362" max="4363" width="8.7109375" style="2" customWidth="1"/>
    <col min="4364" max="4364" width="11" style="2" customWidth="1"/>
    <col min="4365" max="4365" width="10.28515625" style="2" customWidth="1"/>
    <col min="4366" max="4366" width="10.85546875" style="2" customWidth="1"/>
    <col min="4367" max="4367" width="8.7109375" style="2" bestFit="1" customWidth="1"/>
    <col min="4368" max="4368" width="9.7109375" style="2" customWidth="1"/>
    <col min="4369" max="4370" width="9.140625" style="2"/>
    <col min="4371" max="4371" width="9.5703125" style="2" bestFit="1" customWidth="1"/>
    <col min="4372" max="4608" width="9.140625" style="2"/>
    <col min="4609" max="4609" width="3.5703125" style="2" bestFit="1" customWidth="1"/>
    <col min="4610" max="4610" width="64.7109375" style="2" customWidth="1"/>
    <col min="4611" max="4612" width="10.85546875" style="2" customWidth="1"/>
    <col min="4613" max="4613" width="12.7109375" style="2" customWidth="1"/>
    <col min="4614" max="4614" width="12.140625" style="2" customWidth="1"/>
    <col min="4615" max="4615" width="8.85546875" style="2" customWidth="1"/>
    <col min="4616" max="4616" width="10.85546875" style="2" customWidth="1"/>
    <col min="4617" max="4617" width="9.28515625" style="2" customWidth="1"/>
    <col min="4618" max="4619" width="8.7109375" style="2" customWidth="1"/>
    <col min="4620" max="4620" width="11" style="2" customWidth="1"/>
    <col min="4621" max="4621" width="10.28515625" style="2" customWidth="1"/>
    <col min="4622" max="4622" width="10.85546875" style="2" customWidth="1"/>
    <col min="4623" max="4623" width="8.7109375" style="2" bestFit="1" customWidth="1"/>
    <col min="4624" max="4624" width="9.7109375" style="2" customWidth="1"/>
    <col min="4625" max="4626" width="9.140625" style="2"/>
    <col min="4627" max="4627" width="9.5703125" style="2" bestFit="1" customWidth="1"/>
    <col min="4628" max="4864" width="9.140625" style="2"/>
    <col min="4865" max="4865" width="3.5703125" style="2" bestFit="1" customWidth="1"/>
    <col min="4866" max="4866" width="64.7109375" style="2" customWidth="1"/>
    <col min="4867" max="4868" width="10.85546875" style="2" customWidth="1"/>
    <col min="4869" max="4869" width="12.7109375" style="2" customWidth="1"/>
    <col min="4870" max="4870" width="12.140625" style="2" customWidth="1"/>
    <col min="4871" max="4871" width="8.85546875" style="2" customWidth="1"/>
    <col min="4872" max="4872" width="10.85546875" style="2" customWidth="1"/>
    <col min="4873" max="4873" width="9.28515625" style="2" customWidth="1"/>
    <col min="4874" max="4875" width="8.7109375" style="2" customWidth="1"/>
    <col min="4876" max="4876" width="11" style="2" customWidth="1"/>
    <col min="4877" max="4877" width="10.28515625" style="2" customWidth="1"/>
    <col min="4878" max="4878" width="10.85546875" style="2" customWidth="1"/>
    <col min="4879" max="4879" width="8.7109375" style="2" bestFit="1" customWidth="1"/>
    <col min="4880" max="4880" width="9.7109375" style="2" customWidth="1"/>
    <col min="4881" max="4882" width="9.140625" style="2"/>
    <col min="4883" max="4883" width="9.5703125" style="2" bestFit="1" customWidth="1"/>
    <col min="4884" max="5120" width="9.140625" style="2"/>
    <col min="5121" max="5121" width="3.5703125" style="2" bestFit="1" customWidth="1"/>
    <col min="5122" max="5122" width="64.7109375" style="2" customWidth="1"/>
    <col min="5123" max="5124" width="10.85546875" style="2" customWidth="1"/>
    <col min="5125" max="5125" width="12.7109375" style="2" customWidth="1"/>
    <col min="5126" max="5126" width="12.140625" style="2" customWidth="1"/>
    <col min="5127" max="5127" width="8.85546875" style="2" customWidth="1"/>
    <col min="5128" max="5128" width="10.85546875" style="2" customWidth="1"/>
    <col min="5129" max="5129" width="9.28515625" style="2" customWidth="1"/>
    <col min="5130" max="5131" width="8.7109375" style="2" customWidth="1"/>
    <col min="5132" max="5132" width="11" style="2" customWidth="1"/>
    <col min="5133" max="5133" width="10.28515625" style="2" customWidth="1"/>
    <col min="5134" max="5134" width="10.85546875" style="2" customWidth="1"/>
    <col min="5135" max="5135" width="8.7109375" style="2" bestFit="1" customWidth="1"/>
    <col min="5136" max="5136" width="9.7109375" style="2" customWidth="1"/>
    <col min="5137" max="5138" width="9.140625" style="2"/>
    <col min="5139" max="5139" width="9.5703125" style="2" bestFit="1" customWidth="1"/>
    <col min="5140" max="5376" width="9.140625" style="2"/>
    <col min="5377" max="5377" width="3.5703125" style="2" bestFit="1" customWidth="1"/>
    <col min="5378" max="5378" width="64.7109375" style="2" customWidth="1"/>
    <col min="5379" max="5380" width="10.85546875" style="2" customWidth="1"/>
    <col min="5381" max="5381" width="12.7109375" style="2" customWidth="1"/>
    <col min="5382" max="5382" width="12.140625" style="2" customWidth="1"/>
    <col min="5383" max="5383" width="8.85546875" style="2" customWidth="1"/>
    <col min="5384" max="5384" width="10.85546875" style="2" customWidth="1"/>
    <col min="5385" max="5385" width="9.28515625" style="2" customWidth="1"/>
    <col min="5386" max="5387" width="8.7109375" style="2" customWidth="1"/>
    <col min="5388" max="5388" width="11" style="2" customWidth="1"/>
    <col min="5389" max="5389" width="10.28515625" style="2" customWidth="1"/>
    <col min="5390" max="5390" width="10.85546875" style="2" customWidth="1"/>
    <col min="5391" max="5391" width="8.7109375" style="2" bestFit="1" customWidth="1"/>
    <col min="5392" max="5392" width="9.7109375" style="2" customWidth="1"/>
    <col min="5393" max="5394" width="9.140625" style="2"/>
    <col min="5395" max="5395" width="9.5703125" style="2" bestFit="1" customWidth="1"/>
    <col min="5396" max="5632" width="9.140625" style="2"/>
    <col min="5633" max="5633" width="3.5703125" style="2" bestFit="1" customWidth="1"/>
    <col min="5634" max="5634" width="64.7109375" style="2" customWidth="1"/>
    <col min="5635" max="5636" width="10.85546875" style="2" customWidth="1"/>
    <col min="5637" max="5637" width="12.7109375" style="2" customWidth="1"/>
    <col min="5638" max="5638" width="12.140625" style="2" customWidth="1"/>
    <col min="5639" max="5639" width="8.85546875" style="2" customWidth="1"/>
    <col min="5640" max="5640" width="10.85546875" style="2" customWidth="1"/>
    <col min="5641" max="5641" width="9.28515625" style="2" customWidth="1"/>
    <col min="5642" max="5643" width="8.7109375" style="2" customWidth="1"/>
    <col min="5644" max="5644" width="11" style="2" customWidth="1"/>
    <col min="5645" max="5645" width="10.28515625" style="2" customWidth="1"/>
    <col min="5646" max="5646" width="10.85546875" style="2" customWidth="1"/>
    <col min="5647" max="5647" width="8.7109375" style="2" bestFit="1" customWidth="1"/>
    <col min="5648" max="5648" width="9.7109375" style="2" customWidth="1"/>
    <col min="5649" max="5650" width="9.140625" style="2"/>
    <col min="5651" max="5651" width="9.5703125" style="2" bestFit="1" customWidth="1"/>
    <col min="5652" max="5888" width="9.140625" style="2"/>
    <col min="5889" max="5889" width="3.5703125" style="2" bestFit="1" customWidth="1"/>
    <col min="5890" max="5890" width="64.7109375" style="2" customWidth="1"/>
    <col min="5891" max="5892" width="10.85546875" style="2" customWidth="1"/>
    <col min="5893" max="5893" width="12.7109375" style="2" customWidth="1"/>
    <col min="5894" max="5894" width="12.140625" style="2" customWidth="1"/>
    <col min="5895" max="5895" width="8.85546875" style="2" customWidth="1"/>
    <col min="5896" max="5896" width="10.85546875" style="2" customWidth="1"/>
    <col min="5897" max="5897" width="9.28515625" style="2" customWidth="1"/>
    <col min="5898" max="5899" width="8.7109375" style="2" customWidth="1"/>
    <col min="5900" max="5900" width="11" style="2" customWidth="1"/>
    <col min="5901" max="5901" width="10.28515625" style="2" customWidth="1"/>
    <col min="5902" max="5902" width="10.85546875" style="2" customWidth="1"/>
    <col min="5903" max="5903" width="8.7109375" style="2" bestFit="1" customWidth="1"/>
    <col min="5904" max="5904" width="9.7109375" style="2" customWidth="1"/>
    <col min="5905" max="5906" width="9.140625" style="2"/>
    <col min="5907" max="5907" width="9.5703125" style="2" bestFit="1" customWidth="1"/>
    <col min="5908" max="6144" width="9.140625" style="2"/>
    <col min="6145" max="6145" width="3.5703125" style="2" bestFit="1" customWidth="1"/>
    <col min="6146" max="6146" width="64.7109375" style="2" customWidth="1"/>
    <col min="6147" max="6148" width="10.85546875" style="2" customWidth="1"/>
    <col min="6149" max="6149" width="12.7109375" style="2" customWidth="1"/>
    <col min="6150" max="6150" width="12.140625" style="2" customWidth="1"/>
    <col min="6151" max="6151" width="8.85546875" style="2" customWidth="1"/>
    <col min="6152" max="6152" width="10.85546875" style="2" customWidth="1"/>
    <col min="6153" max="6153" width="9.28515625" style="2" customWidth="1"/>
    <col min="6154" max="6155" width="8.7109375" style="2" customWidth="1"/>
    <col min="6156" max="6156" width="11" style="2" customWidth="1"/>
    <col min="6157" max="6157" width="10.28515625" style="2" customWidth="1"/>
    <col min="6158" max="6158" width="10.85546875" style="2" customWidth="1"/>
    <col min="6159" max="6159" width="8.7109375" style="2" bestFit="1" customWidth="1"/>
    <col min="6160" max="6160" width="9.7109375" style="2" customWidth="1"/>
    <col min="6161" max="6162" width="9.140625" style="2"/>
    <col min="6163" max="6163" width="9.5703125" style="2" bestFit="1" customWidth="1"/>
    <col min="6164" max="6400" width="9.140625" style="2"/>
    <col min="6401" max="6401" width="3.5703125" style="2" bestFit="1" customWidth="1"/>
    <col min="6402" max="6402" width="64.7109375" style="2" customWidth="1"/>
    <col min="6403" max="6404" width="10.85546875" style="2" customWidth="1"/>
    <col min="6405" max="6405" width="12.7109375" style="2" customWidth="1"/>
    <col min="6406" max="6406" width="12.140625" style="2" customWidth="1"/>
    <col min="6407" max="6407" width="8.85546875" style="2" customWidth="1"/>
    <col min="6408" max="6408" width="10.85546875" style="2" customWidth="1"/>
    <col min="6409" max="6409" width="9.28515625" style="2" customWidth="1"/>
    <col min="6410" max="6411" width="8.7109375" style="2" customWidth="1"/>
    <col min="6412" max="6412" width="11" style="2" customWidth="1"/>
    <col min="6413" max="6413" width="10.28515625" style="2" customWidth="1"/>
    <col min="6414" max="6414" width="10.85546875" style="2" customWidth="1"/>
    <col min="6415" max="6415" width="8.7109375" style="2" bestFit="1" customWidth="1"/>
    <col min="6416" max="6416" width="9.7109375" style="2" customWidth="1"/>
    <col min="6417" max="6418" width="9.140625" style="2"/>
    <col min="6419" max="6419" width="9.5703125" style="2" bestFit="1" customWidth="1"/>
    <col min="6420" max="6656" width="9.140625" style="2"/>
    <col min="6657" max="6657" width="3.5703125" style="2" bestFit="1" customWidth="1"/>
    <col min="6658" max="6658" width="64.7109375" style="2" customWidth="1"/>
    <col min="6659" max="6660" width="10.85546875" style="2" customWidth="1"/>
    <col min="6661" max="6661" width="12.7109375" style="2" customWidth="1"/>
    <col min="6662" max="6662" width="12.140625" style="2" customWidth="1"/>
    <col min="6663" max="6663" width="8.85546875" style="2" customWidth="1"/>
    <col min="6664" max="6664" width="10.85546875" style="2" customWidth="1"/>
    <col min="6665" max="6665" width="9.28515625" style="2" customWidth="1"/>
    <col min="6666" max="6667" width="8.7109375" style="2" customWidth="1"/>
    <col min="6668" max="6668" width="11" style="2" customWidth="1"/>
    <col min="6669" max="6669" width="10.28515625" style="2" customWidth="1"/>
    <col min="6670" max="6670" width="10.85546875" style="2" customWidth="1"/>
    <col min="6671" max="6671" width="8.7109375" style="2" bestFit="1" customWidth="1"/>
    <col min="6672" max="6672" width="9.7109375" style="2" customWidth="1"/>
    <col min="6673" max="6674" width="9.140625" style="2"/>
    <col min="6675" max="6675" width="9.5703125" style="2" bestFit="1" customWidth="1"/>
    <col min="6676" max="6912" width="9.140625" style="2"/>
    <col min="6913" max="6913" width="3.5703125" style="2" bestFit="1" customWidth="1"/>
    <col min="6914" max="6914" width="64.7109375" style="2" customWidth="1"/>
    <col min="6915" max="6916" width="10.85546875" style="2" customWidth="1"/>
    <col min="6917" max="6917" width="12.7109375" style="2" customWidth="1"/>
    <col min="6918" max="6918" width="12.140625" style="2" customWidth="1"/>
    <col min="6919" max="6919" width="8.85546875" style="2" customWidth="1"/>
    <col min="6920" max="6920" width="10.85546875" style="2" customWidth="1"/>
    <col min="6921" max="6921" width="9.28515625" style="2" customWidth="1"/>
    <col min="6922" max="6923" width="8.7109375" style="2" customWidth="1"/>
    <col min="6924" max="6924" width="11" style="2" customWidth="1"/>
    <col min="6925" max="6925" width="10.28515625" style="2" customWidth="1"/>
    <col min="6926" max="6926" width="10.85546875" style="2" customWidth="1"/>
    <col min="6927" max="6927" width="8.7109375" style="2" bestFit="1" customWidth="1"/>
    <col min="6928" max="6928" width="9.7109375" style="2" customWidth="1"/>
    <col min="6929" max="6930" width="9.140625" style="2"/>
    <col min="6931" max="6931" width="9.5703125" style="2" bestFit="1" customWidth="1"/>
    <col min="6932" max="7168" width="9.140625" style="2"/>
    <col min="7169" max="7169" width="3.5703125" style="2" bestFit="1" customWidth="1"/>
    <col min="7170" max="7170" width="64.7109375" style="2" customWidth="1"/>
    <col min="7171" max="7172" width="10.85546875" style="2" customWidth="1"/>
    <col min="7173" max="7173" width="12.7109375" style="2" customWidth="1"/>
    <col min="7174" max="7174" width="12.140625" style="2" customWidth="1"/>
    <col min="7175" max="7175" width="8.85546875" style="2" customWidth="1"/>
    <col min="7176" max="7176" width="10.85546875" style="2" customWidth="1"/>
    <col min="7177" max="7177" width="9.28515625" style="2" customWidth="1"/>
    <col min="7178" max="7179" width="8.7109375" style="2" customWidth="1"/>
    <col min="7180" max="7180" width="11" style="2" customWidth="1"/>
    <col min="7181" max="7181" width="10.28515625" style="2" customWidth="1"/>
    <col min="7182" max="7182" width="10.85546875" style="2" customWidth="1"/>
    <col min="7183" max="7183" width="8.7109375" style="2" bestFit="1" customWidth="1"/>
    <col min="7184" max="7184" width="9.7109375" style="2" customWidth="1"/>
    <col min="7185" max="7186" width="9.140625" style="2"/>
    <col min="7187" max="7187" width="9.5703125" style="2" bestFit="1" customWidth="1"/>
    <col min="7188" max="7424" width="9.140625" style="2"/>
    <col min="7425" max="7425" width="3.5703125" style="2" bestFit="1" customWidth="1"/>
    <col min="7426" max="7426" width="64.7109375" style="2" customWidth="1"/>
    <col min="7427" max="7428" width="10.85546875" style="2" customWidth="1"/>
    <col min="7429" max="7429" width="12.7109375" style="2" customWidth="1"/>
    <col min="7430" max="7430" width="12.140625" style="2" customWidth="1"/>
    <col min="7431" max="7431" width="8.85546875" style="2" customWidth="1"/>
    <col min="7432" max="7432" width="10.85546875" style="2" customWidth="1"/>
    <col min="7433" max="7433" width="9.28515625" style="2" customWidth="1"/>
    <col min="7434" max="7435" width="8.7109375" style="2" customWidth="1"/>
    <col min="7436" max="7436" width="11" style="2" customWidth="1"/>
    <col min="7437" max="7437" width="10.28515625" style="2" customWidth="1"/>
    <col min="7438" max="7438" width="10.85546875" style="2" customWidth="1"/>
    <col min="7439" max="7439" width="8.7109375" style="2" bestFit="1" customWidth="1"/>
    <col min="7440" max="7440" width="9.7109375" style="2" customWidth="1"/>
    <col min="7441" max="7442" width="9.140625" style="2"/>
    <col min="7443" max="7443" width="9.5703125" style="2" bestFit="1" customWidth="1"/>
    <col min="7444" max="7680" width="9.140625" style="2"/>
    <col min="7681" max="7681" width="3.5703125" style="2" bestFit="1" customWidth="1"/>
    <col min="7682" max="7682" width="64.7109375" style="2" customWidth="1"/>
    <col min="7683" max="7684" width="10.85546875" style="2" customWidth="1"/>
    <col min="7685" max="7685" width="12.7109375" style="2" customWidth="1"/>
    <col min="7686" max="7686" width="12.140625" style="2" customWidth="1"/>
    <col min="7687" max="7687" width="8.85546875" style="2" customWidth="1"/>
    <col min="7688" max="7688" width="10.85546875" style="2" customWidth="1"/>
    <col min="7689" max="7689" width="9.28515625" style="2" customWidth="1"/>
    <col min="7690" max="7691" width="8.7109375" style="2" customWidth="1"/>
    <col min="7692" max="7692" width="11" style="2" customWidth="1"/>
    <col min="7693" max="7693" width="10.28515625" style="2" customWidth="1"/>
    <col min="7694" max="7694" width="10.85546875" style="2" customWidth="1"/>
    <col min="7695" max="7695" width="8.7109375" style="2" bestFit="1" customWidth="1"/>
    <col min="7696" max="7696" width="9.7109375" style="2" customWidth="1"/>
    <col min="7697" max="7698" width="9.140625" style="2"/>
    <col min="7699" max="7699" width="9.5703125" style="2" bestFit="1" customWidth="1"/>
    <col min="7700" max="7936" width="9.140625" style="2"/>
    <col min="7937" max="7937" width="3.5703125" style="2" bestFit="1" customWidth="1"/>
    <col min="7938" max="7938" width="64.7109375" style="2" customWidth="1"/>
    <col min="7939" max="7940" width="10.85546875" style="2" customWidth="1"/>
    <col min="7941" max="7941" width="12.7109375" style="2" customWidth="1"/>
    <col min="7942" max="7942" width="12.140625" style="2" customWidth="1"/>
    <col min="7943" max="7943" width="8.85546875" style="2" customWidth="1"/>
    <col min="7944" max="7944" width="10.85546875" style="2" customWidth="1"/>
    <col min="7945" max="7945" width="9.28515625" style="2" customWidth="1"/>
    <col min="7946" max="7947" width="8.7109375" style="2" customWidth="1"/>
    <col min="7948" max="7948" width="11" style="2" customWidth="1"/>
    <col min="7949" max="7949" width="10.28515625" style="2" customWidth="1"/>
    <col min="7950" max="7950" width="10.85546875" style="2" customWidth="1"/>
    <col min="7951" max="7951" width="8.7109375" style="2" bestFit="1" customWidth="1"/>
    <col min="7952" max="7952" width="9.7109375" style="2" customWidth="1"/>
    <col min="7953" max="7954" width="9.140625" style="2"/>
    <col min="7955" max="7955" width="9.5703125" style="2" bestFit="1" customWidth="1"/>
    <col min="7956" max="8192" width="9.140625" style="2"/>
    <col min="8193" max="8193" width="3.5703125" style="2" bestFit="1" customWidth="1"/>
    <col min="8194" max="8194" width="64.7109375" style="2" customWidth="1"/>
    <col min="8195" max="8196" width="10.85546875" style="2" customWidth="1"/>
    <col min="8197" max="8197" width="12.7109375" style="2" customWidth="1"/>
    <col min="8198" max="8198" width="12.140625" style="2" customWidth="1"/>
    <col min="8199" max="8199" width="8.85546875" style="2" customWidth="1"/>
    <col min="8200" max="8200" width="10.85546875" style="2" customWidth="1"/>
    <col min="8201" max="8201" width="9.28515625" style="2" customWidth="1"/>
    <col min="8202" max="8203" width="8.7109375" style="2" customWidth="1"/>
    <col min="8204" max="8204" width="11" style="2" customWidth="1"/>
    <col min="8205" max="8205" width="10.28515625" style="2" customWidth="1"/>
    <col min="8206" max="8206" width="10.85546875" style="2" customWidth="1"/>
    <col min="8207" max="8207" width="8.7109375" style="2" bestFit="1" customWidth="1"/>
    <col min="8208" max="8208" width="9.7109375" style="2" customWidth="1"/>
    <col min="8209" max="8210" width="9.140625" style="2"/>
    <col min="8211" max="8211" width="9.5703125" style="2" bestFit="1" customWidth="1"/>
    <col min="8212" max="8448" width="9.140625" style="2"/>
    <col min="8449" max="8449" width="3.5703125" style="2" bestFit="1" customWidth="1"/>
    <col min="8450" max="8450" width="64.7109375" style="2" customWidth="1"/>
    <col min="8451" max="8452" width="10.85546875" style="2" customWidth="1"/>
    <col min="8453" max="8453" width="12.7109375" style="2" customWidth="1"/>
    <col min="8454" max="8454" width="12.140625" style="2" customWidth="1"/>
    <col min="8455" max="8455" width="8.85546875" style="2" customWidth="1"/>
    <col min="8456" max="8456" width="10.85546875" style="2" customWidth="1"/>
    <col min="8457" max="8457" width="9.28515625" style="2" customWidth="1"/>
    <col min="8458" max="8459" width="8.7109375" style="2" customWidth="1"/>
    <col min="8460" max="8460" width="11" style="2" customWidth="1"/>
    <col min="8461" max="8461" width="10.28515625" style="2" customWidth="1"/>
    <col min="8462" max="8462" width="10.85546875" style="2" customWidth="1"/>
    <col min="8463" max="8463" width="8.7109375" style="2" bestFit="1" customWidth="1"/>
    <col min="8464" max="8464" width="9.7109375" style="2" customWidth="1"/>
    <col min="8465" max="8466" width="9.140625" style="2"/>
    <col min="8467" max="8467" width="9.5703125" style="2" bestFit="1" customWidth="1"/>
    <col min="8468" max="8704" width="9.140625" style="2"/>
    <col min="8705" max="8705" width="3.5703125" style="2" bestFit="1" customWidth="1"/>
    <col min="8706" max="8706" width="64.7109375" style="2" customWidth="1"/>
    <col min="8707" max="8708" width="10.85546875" style="2" customWidth="1"/>
    <col min="8709" max="8709" width="12.7109375" style="2" customWidth="1"/>
    <col min="8710" max="8710" width="12.140625" style="2" customWidth="1"/>
    <col min="8711" max="8711" width="8.85546875" style="2" customWidth="1"/>
    <col min="8712" max="8712" width="10.85546875" style="2" customWidth="1"/>
    <col min="8713" max="8713" width="9.28515625" style="2" customWidth="1"/>
    <col min="8714" max="8715" width="8.7109375" style="2" customWidth="1"/>
    <col min="8716" max="8716" width="11" style="2" customWidth="1"/>
    <col min="8717" max="8717" width="10.28515625" style="2" customWidth="1"/>
    <col min="8718" max="8718" width="10.85546875" style="2" customWidth="1"/>
    <col min="8719" max="8719" width="8.7109375" style="2" bestFit="1" customWidth="1"/>
    <col min="8720" max="8720" width="9.7109375" style="2" customWidth="1"/>
    <col min="8721" max="8722" width="9.140625" style="2"/>
    <col min="8723" max="8723" width="9.5703125" style="2" bestFit="1" customWidth="1"/>
    <col min="8724" max="8960" width="9.140625" style="2"/>
    <col min="8961" max="8961" width="3.5703125" style="2" bestFit="1" customWidth="1"/>
    <col min="8962" max="8962" width="64.7109375" style="2" customWidth="1"/>
    <col min="8963" max="8964" width="10.85546875" style="2" customWidth="1"/>
    <col min="8965" max="8965" width="12.7109375" style="2" customWidth="1"/>
    <col min="8966" max="8966" width="12.140625" style="2" customWidth="1"/>
    <col min="8967" max="8967" width="8.85546875" style="2" customWidth="1"/>
    <col min="8968" max="8968" width="10.85546875" style="2" customWidth="1"/>
    <col min="8969" max="8969" width="9.28515625" style="2" customWidth="1"/>
    <col min="8970" max="8971" width="8.7109375" style="2" customWidth="1"/>
    <col min="8972" max="8972" width="11" style="2" customWidth="1"/>
    <col min="8973" max="8973" width="10.28515625" style="2" customWidth="1"/>
    <col min="8974" max="8974" width="10.85546875" style="2" customWidth="1"/>
    <col min="8975" max="8975" width="8.7109375" style="2" bestFit="1" customWidth="1"/>
    <col min="8976" max="8976" width="9.7109375" style="2" customWidth="1"/>
    <col min="8977" max="8978" width="9.140625" style="2"/>
    <col min="8979" max="8979" width="9.5703125" style="2" bestFit="1" customWidth="1"/>
    <col min="8980" max="9216" width="9.140625" style="2"/>
    <col min="9217" max="9217" width="3.5703125" style="2" bestFit="1" customWidth="1"/>
    <col min="9218" max="9218" width="64.7109375" style="2" customWidth="1"/>
    <col min="9219" max="9220" width="10.85546875" style="2" customWidth="1"/>
    <col min="9221" max="9221" width="12.7109375" style="2" customWidth="1"/>
    <col min="9222" max="9222" width="12.140625" style="2" customWidth="1"/>
    <col min="9223" max="9223" width="8.85546875" style="2" customWidth="1"/>
    <col min="9224" max="9224" width="10.85546875" style="2" customWidth="1"/>
    <col min="9225" max="9225" width="9.28515625" style="2" customWidth="1"/>
    <col min="9226" max="9227" width="8.7109375" style="2" customWidth="1"/>
    <col min="9228" max="9228" width="11" style="2" customWidth="1"/>
    <col min="9229" max="9229" width="10.28515625" style="2" customWidth="1"/>
    <col min="9230" max="9230" width="10.85546875" style="2" customWidth="1"/>
    <col min="9231" max="9231" width="8.7109375" style="2" bestFit="1" customWidth="1"/>
    <col min="9232" max="9232" width="9.7109375" style="2" customWidth="1"/>
    <col min="9233" max="9234" width="9.140625" style="2"/>
    <col min="9235" max="9235" width="9.5703125" style="2" bestFit="1" customWidth="1"/>
    <col min="9236" max="9472" width="9.140625" style="2"/>
    <col min="9473" max="9473" width="3.5703125" style="2" bestFit="1" customWidth="1"/>
    <col min="9474" max="9474" width="64.7109375" style="2" customWidth="1"/>
    <col min="9475" max="9476" width="10.85546875" style="2" customWidth="1"/>
    <col min="9477" max="9477" width="12.7109375" style="2" customWidth="1"/>
    <col min="9478" max="9478" width="12.140625" style="2" customWidth="1"/>
    <col min="9479" max="9479" width="8.85546875" style="2" customWidth="1"/>
    <col min="9480" max="9480" width="10.85546875" style="2" customWidth="1"/>
    <col min="9481" max="9481" width="9.28515625" style="2" customWidth="1"/>
    <col min="9482" max="9483" width="8.7109375" style="2" customWidth="1"/>
    <col min="9484" max="9484" width="11" style="2" customWidth="1"/>
    <col min="9485" max="9485" width="10.28515625" style="2" customWidth="1"/>
    <col min="9486" max="9486" width="10.85546875" style="2" customWidth="1"/>
    <col min="9487" max="9487" width="8.7109375" style="2" bestFit="1" customWidth="1"/>
    <col min="9488" max="9488" width="9.7109375" style="2" customWidth="1"/>
    <col min="9489" max="9490" width="9.140625" style="2"/>
    <col min="9491" max="9491" width="9.5703125" style="2" bestFit="1" customWidth="1"/>
    <col min="9492" max="9728" width="9.140625" style="2"/>
    <col min="9729" max="9729" width="3.5703125" style="2" bestFit="1" customWidth="1"/>
    <col min="9730" max="9730" width="64.7109375" style="2" customWidth="1"/>
    <col min="9731" max="9732" width="10.85546875" style="2" customWidth="1"/>
    <col min="9733" max="9733" width="12.7109375" style="2" customWidth="1"/>
    <col min="9734" max="9734" width="12.140625" style="2" customWidth="1"/>
    <col min="9735" max="9735" width="8.85546875" style="2" customWidth="1"/>
    <col min="9736" max="9736" width="10.85546875" style="2" customWidth="1"/>
    <col min="9737" max="9737" width="9.28515625" style="2" customWidth="1"/>
    <col min="9738" max="9739" width="8.7109375" style="2" customWidth="1"/>
    <col min="9740" max="9740" width="11" style="2" customWidth="1"/>
    <col min="9741" max="9741" width="10.28515625" style="2" customWidth="1"/>
    <col min="9742" max="9742" width="10.85546875" style="2" customWidth="1"/>
    <col min="9743" max="9743" width="8.7109375" style="2" bestFit="1" customWidth="1"/>
    <col min="9744" max="9744" width="9.7109375" style="2" customWidth="1"/>
    <col min="9745" max="9746" width="9.140625" style="2"/>
    <col min="9747" max="9747" width="9.5703125" style="2" bestFit="1" customWidth="1"/>
    <col min="9748" max="9984" width="9.140625" style="2"/>
    <col min="9985" max="9985" width="3.5703125" style="2" bestFit="1" customWidth="1"/>
    <col min="9986" max="9986" width="64.7109375" style="2" customWidth="1"/>
    <col min="9987" max="9988" width="10.85546875" style="2" customWidth="1"/>
    <col min="9989" max="9989" width="12.7109375" style="2" customWidth="1"/>
    <col min="9990" max="9990" width="12.140625" style="2" customWidth="1"/>
    <col min="9991" max="9991" width="8.85546875" style="2" customWidth="1"/>
    <col min="9992" max="9992" width="10.85546875" style="2" customWidth="1"/>
    <col min="9993" max="9993" width="9.28515625" style="2" customWidth="1"/>
    <col min="9994" max="9995" width="8.7109375" style="2" customWidth="1"/>
    <col min="9996" max="9996" width="11" style="2" customWidth="1"/>
    <col min="9997" max="9997" width="10.28515625" style="2" customWidth="1"/>
    <col min="9998" max="9998" width="10.85546875" style="2" customWidth="1"/>
    <col min="9999" max="9999" width="8.7109375" style="2" bestFit="1" customWidth="1"/>
    <col min="10000" max="10000" width="9.7109375" style="2" customWidth="1"/>
    <col min="10001" max="10002" width="9.140625" style="2"/>
    <col min="10003" max="10003" width="9.5703125" style="2" bestFit="1" customWidth="1"/>
    <col min="10004" max="10240" width="9.140625" style="2"/>
    <col min="10241" max="10241" width="3.5703125" style="2" bestFit="1" customWidth="1"/>
    <col min="10242" max="10242" width="64.7109375" style="2" customWidth="1"/>
    <col min="10243" max="10244" width="10.85546875" style="2" customWidth="1"/>
    <col min="10245" max="10245" width="12.7109375" style="2" customWidth="1"/>
    <col min="10246" max="10246" width="12.140625" style="2" customWidth="1"/>
    <col min="10247" max="10247" width="8.85546875" style="2" customWidth="1"/>
    <col min="10248" max="10248" width="10.85546875" style="2" customWidth="1"/>
    <col min="10249" max="10249" width="9.28515625" style="2" customWidth="1"/>
    <col min="10250" max="10251" width="8.7109375" style="2" customWidth="1"/>
    <col min="10252" max="10252" width="11" style="2" customWidth="1"/>
    <col min="10253" max="10253" width="10.28515625" style="2" customWidth="1"/>
    <col min="10254" max="10254" width="10.85546875" style="2" customWidth="1"/>
    <col min="10255" max="10255" width="8.7109375" style="2" bestFit="1" customWidth="1"/>
    <col min="10256" max="10256" width="9.7109375" style="2" customWidth="1"/>
    <col min="10257" max="10258" width="9.140625" style="2"/>
    <col min="10259" max="10259" width="9.5703125" style="2" bestFit="1" customWidth="1"/>
    <col min="10260" max="10496" width="9.140625" style="2"/>
    <col min="10497" max="10497" width="3.5703125" style="2" bestFit="1" customWidth="1"/>
    <col min="10498" max="10498" width="64.7109375" style="2" customWidth="1"/>
    <col min="10499" max="10500" width="10.85546875" style="2" customWidth="1"/>
    <col min="10501" max="10501" width="12.7109375" style="2" customWidth="1"/>
    <col min="10502" max="10502" width="12.140625" style="2" customWidth="1"/>
    <col min="10503" max="10503" width="8.85546875" style="2" customWidth="1"/>
    <col min="10504" max="10504" width="10.85546875" style="2" customWidth="1"/>
    <col min="10505" max="10505" width="9.28515625" style="2" customWidth="1"/>
    <col min="10506" max="10507" width="8.7109375" style="2" customWidth="1"/>
    <col min="10508" max="10508" width="11" style="2" customWidth="1"/>
    <col min="10509" max="10509" width="10.28515625" style="2" customWidth="1"/>
    <col min="10510" max="10510" width="10.85546875" style="2" customWidth="1"/>
    <col min="10511" max="10511" width="8.7109375" style="2" bestFit="1" customWidth="1"/>
    <col min="10512" max="10512" width="9.7109375" style="2" customWidth="1"/>
    <col min="10513" max="10514" width="9.140625" style="2"/>
    <col min="10515" max="10515" width="9.5703125" style="2" bestFit="1" customWidth="1"/>
    <col min="10516" max="10752" width="9.140625" style="2"/>
    <col min="10753" max="10753" width="3.5703125" style="2" bestFit="1" customWidth="1"/>
    <col min="10754" max="10754" width="64.7109375" style="2" customWidth="1"/>
    <col min="10755" max="10756" width="10.85546875" style="2" customWidth="1"/>
    <col min="10757" max="10757" width="12.7109375" style="2" customWidth="1"/>
    <col min="10758" max="10758" width="12.140625" style="2" customWidth="1"/>
    <col min="10759" max="10759" width="8.85546875" style="2" customWidth="1"/>
    <col min="10760" max="10760" width="10.85546875" style="2" customWidth="1"/>
    <col min="10761" max="10761" width="9.28515625" style="2" customWidth="1"/>
    <col min="10762" max="10763" width="8.7109375" style="2" customWidth="1"/>
    <col min="10764" max="10764" width="11" style="2" customWidth="1"/>
    <col min="10765" max="10765" width="10.28515625" style="2" customWidth="1"/>
    <col min="10766" max="10766" width="10.85546875" style="2" customWidth="1"/>
    <col min="10767" max="10767" width="8.7109375" style="2" bestFit="1" customWidth="1"/>
    <col min="10768" max="10768" width="9.7109375" style="2" customWidth="1"/>
    <col min="10769" max="10770" width="9.140625" style="2"/>
    <col min="10771" max="10771" width="9.5703125" style="2" bestFit="1" customWidth="1"/>
    <col min="10772" max="11008" width="9.140625" style="2"/>
    <col min="11009" max="11009" width="3.5703125" style="2" bestFit="1" customWidth="1"/>
    <col min="11010" max="11010" width="64.7109375" style="2" customWidth="1"/>
    <col min="11011" max="11012" width="10.85546875" style="2" customWidth="1"/>
    <col min="11013" max="11013" width="12.7109375" style="2" customWidth="1"/>
    <col min="11014" max="11014" width="12.140625" style="2" customWidth="1"/>
    <col min="11015" max="11015" width="8.85546875" style="2" customWidth="1"/>
    <col min="11016" max="11016" width="10.85546875" style="2" customWidth="1"/>
    <col min="11017" max="11017" width="9.28515625" style="2" customWidth="1"/>
    <col min="11018" max="11019" width="8.7109375" style="2" customWidth="1"/>
    <col min="11020" max="11020" width="11" style="2" customWidth="1"/>
    <col min="11021" max="11021" width="10.28515625" style="2" customWidth="1"/>
    <col min="11022" max="11022" width="10.85546875" style="2" customWidth="1"/>
    <col min="11023" max="11023" width="8.7109375" style="2" bestFit="1" customWidth="1"/>
    <col min="11024" max="11024" width="9.7109375" style="2" customWidth="1"/>
    <col min="11025" max="11026" width="9.140625" style="2"/>
    <col min="11027" max="11027" width="9.5703125" style="2" bestFit="1" customWidth="1"/>
    <col min="11028" max="11264" width="9.140625" style="2"/>
    <col min="11265" max="11265" width="3.5703125" style="2" bestFit="1" customWidth="1"/>
    <col min="11266" max="11266" width="64.7109375" style="2" customWidth="1"/>
    <col min="11267" max="11268" width="10.85546875" style="2" customWidth="1"/>
    <col min="11269" max="11269" width="12.7109375" style="2" customWidth="1"/>
    <col min="11270" max="11270" width="12.140625" style="2" customWidth="1"/>
    <col min="11271" max="11271" width="8.85546875" style="2" customWidth="1"/>
    <col min="11272" max="11272" width="10.85546875" style="2" customWidth="1"/>
    <col min="11273" max="11273" width="9.28515625" style="2" customWidth="1"/>
    <col min="11274" max="11275" width="8.7109375" style="2" customWidth="1"/>
    <col min="11276" max="11276" width="11" style="2" customWidth="1"/>
    <col min="11277" max="11277" width="10.28515625" style="2" customWidth="1"/>
    <col min="11278" max="11278" width="10.85546875" style="2" customWidth="1"/>
    <col min="11279" max="11279" width="8.7109375" style="2" bestFit="1" customWidth="1"/>
    <col min="11280" max="11280" width="9.7109375" style="2" customWidth="1"/>
    <col min="11281" max="11282" width="9.140625" style="2"/>
    <col min="11283" max="11283" width="9.5703125" style="2" bestFit="1" customWidth="1"/>
    <col min="11284" max="11520" width="9.140625" style="2"/>
    <col min="11521" max="11521" width="3.5703125" style="2" bestFit="1" customWidth="1"/>
    <col min="11522" max="11522" width="64.7109375" style="2" customWidth="1"/>
    <col min="11523" max="11524" width="10.85546875" style="2" customWidth="1"/>
    <col min="11525" max="11525" width="12.7109375" style="2" customWidth="1"/>
    <col min="11526" max="11526" width="12.140625" style="2" customWidth="1"/>
    <col min="11527" max="11527" width="8.85546875" style="2" customWidth="1"/>
    <col min="11528" max="11528" width="10.85546875" style="2" customWidth="1"/>
    <col min="11529" max="11529" width="9.28515625" style="2" customWidth="1"/>
    <col min="11530" max="11531" width="8.7109375" style="2" customWidth="1"/>
    <col min="11532" max="11532" width="11" style="2" customWidth="1"/>
    <col min="11533" max="11533" width="10.28515625" style="2" customWidth="1"/>
    <col min="11534" max="11534" width="10.85546875" style="2" customWidth="1"/>
    <col min="11535" max="11535" width="8.7109375" style="2" bestFit="1" customWidth="1"/>
    <col min="11536" max="11536" width="9.7109375" style="2" customWidth="1"/>
    <col min="11537" max="11538" width="9.140625" style="2"/>
    <col min="11539" max="11539" width="9.5703125" style="2" bestFit="1" customWidth="1"/>
    <col min="11540" max="11776" width="9.140625" style="2"/>
    <col min="11777" max="11777" width="3.5703125" style="2" bestFit="1" customWidth="1"/>
    <col min="11778" max="11778" width="64.7109375" style="2" customWidth="1"/>
    <col min="11779" max="11780" width="10.85546875" style="2" customWidth="1"/>
    <col min="11781" max="11781" width="12.7109375" style="2" customWidth="1"/>
    <col min="11782" max="11782" width="12.140625" style="2" customWidth="1"/>
    <col min="11783" max="11783" width="8.85546875" style="2" customWidth="1"/>
    <col min="11784" max="11784" width="10.85546875" style="2" customWidth="1"/>
    <col min="11785" max="11785" width="9.28515625" style="2" customWidth="1"/>
    <col min="11786" max="11787" width="8.7109375" style="2" customWidth="1"/>
    <col min="11788" max="11788" width="11" style="2" customWidth="1"/>
    <col min="11789" max="11789" width="10.28515625" style="2" customWidth="1"/>
    <col min="11790" max="11790" width="10.85546875" style="2" customWidth="1"/>
    <col min="11791" max="11791" width="8.7109375" style="2" bestFit="1" customWidth="1"/>
    <col min="11792" max="11792" width="9.7109375" style="2" customWidth="1"/>
    <col min="11793" max="11794" width="9.140625" style="2"/>
    <col min="11795" max="11795" width="9.5703125" style="2" bestFit="1" customWidth="1"/>
    <col min="11796" max="12032" width="9.140625" style="2"/>
    <col min="12033" max="12033" width="3.5703125" style="2" bestFit="1" customWidth="1"/>
    <col min="12034" max="12034" width="64.7109375" style="2" customWidth="1"/>
    <col min="12035" max="12036" width="10.85546875" style="2" customWidth="1"/>
    <col min="12037" max="12037" width="12.7109375" style="2" customWidth="1"/>
    <col min="12038" max="12038" width="12.140625" style="2" customWidth="1"/>
    <col min="12039" max="12039" width="8.85546875" style="2" customWidth="1"/>
    <col min="12040" max="12040" width="10.85546875" style="2" customWidth="1"/>
    <col min="12041" max="12041" width="9.28515625" style="2" customWidth="1"/>
    <col min="12042" max="12043" width="8.7109375" style="2" customWidth="1"/>
    <col min="12044" max="12044" width="11" style="2" customWidth="1"/>
    <col min="12045" max="12045" width="10.28515625" style="2" customWidth="1"/>
    <col min="12046" max="12046" width="10.85546875" style="2" customWidth="1"/>
    <col min="12047" max="12047" width="8.7109375" style="2" bestFit="1" customWidth="1"/>
    <col min="12048" max="12048" width="9.7109375" style="2" customWidth="1"/>
    <col min="12049" max="12050" width="9.140625" style="2"/>
    <col min="12051" max="12051" width="9.5703125" style="2" bestFit="1" customWidth="1"/>
    <col min="12052" max="12288" width="9.140625" style="2"/>
    <col min="12289" max="12289" width="3.5703125" style="2" bestFit="1" customWidth="1"/>
    <col min="12290" max="12290" width="64.7109375" style="2" customWidth="1"/>
    <col min="12291" max="12292" width="10.85546875" style="2" customWidth="1"/>
    <col min="12293" max="12293" width="12.7109375" style="2" customWidth="1"/>
    <col min="12294" max="12294" width="12.140625" style="2" customWidth="1"/>
    <col min="12295" max="12295" width="8.85546875" style="2" customWidth="1"/>
    <col min="12296" max="12296" width="10.85546875" style="2" customWidth="1"/>
    <col min="12297" max="12297" width="9.28515625" style="2" customWidth="1"/>
    <col min="12298" max="12299" width="8.7109375" style="2" customWidth="1"/>
    <col min="12300" max="12300" width="11" style="2" customWidth="1"/>
    <col min="12301" max="12301" width="10.28515625" style="2" customWidth="1"/>
    <col min="12302" max="12302" width="10.85546875" style="2" customWidth="1"/>
    <col min="12303" max="12303" width="8.7109375" style="2" bestFit="1" customWidth="1"/>
    <col min="12304" max="12304" width="9.7109375" style="2" customWidth="1"/>
    <col min="12305" max="12306" width="9.140625" style="2"/>
    <col min="12307" max="12307" width="9.5703125" style="2" bestFit="1" customWidth="1"/>
    <col min="12308" max="12544" width="9.140625" style="2"/>
    <col min="12545" max="12545" width="3.5703125" style="2" bestFit="1" customWidth="1"/>
    <col min="12546" max="12546" width="64.7109375" style="2" customWidth="1"/>
    <col min="12547" max="12548" width="10.85546875" style="2" customWidth="1"/>
    <col min="12549" max="12549" width="12.7109375" style="2" customWidth="1"/>
    <col min="12550" max="12550" width="12.140625" style="2" customWidth="1"/>
    <col min="12551" max="12551" width="8.85546875" style="2" customWidth="1"/>
    <col min="12552" max="12552" width="10.85546875" style="2" customWidth="1"/>
    <col min="12553" max="12553" width="9.28515625" style="2" customWidth="1"/>
    <col min="12554" max="12555" width="8.7109375" style="2" customWidth="1"/>
    <col min="12556" max="12556" width="11" style="2" customWidth="1"/>
    <col min="12557" max="12557" width="10.28515625" style="2" customWidth="1"/>
    <col min="12558" max="12558" width="10.85546875" style="2" customWidth="1"/>
    <col min="12559" max="12559" width="8.7109375" style="2" bestFit="1" customWidth="1"/>
    <col min="12560" max="12560" width="9.7109375" style="2" customWidth="1"/>
    <col min="12561" max="12562" width="9.140625" style="2"/>
    <col min="12563" max="12563" width="9.5703125" style="2" bestFit="1" customWidth="1"/>
    <col min="12564" max="12800" width="9.140625" style="2"/>
    <col min="12801" max="12801" width="3.5703125" style="2" bestFit="1" customWidth="1"/>
    <col min="12802" max="12802" width="64.7109375" style="2" customWidth="1"/>
    <col min="12803" max="12804" width="10.85546875" style="2" customWidth="1"/>
    <col min="12805" max="12805" width="12.7109375" style="2" customWidth="1"/>
    <col min="12806" max="12806" width="12.140625" style="2" customWidth="1"/>
    <col min="12807" max="12807" width="8.85546875" style="2" customWidth="1"/>
    <col min="12808" max="12808" width="10.85546875" style="2" customWidth="1"/>
    <col min="12809" max="12809" width="9.28515625" style="2" customWidth="1"/>
    <col min="12810" max="12811" width="8.7109375" style="2" customWidth="1"/>
    <col min="12812" max="12812" width="11" style="2" customWidth="1"/>
    <col min="12813" max="12813" width="10.28515625" style="2" customWidth="1"/>
    <col min="12814" max="12814" width="10.85546875" style="2" customWidth="1"/>
    <col min="12815" max="12815" width="8.7109375" style="2" bestFit="1" customWidth="1"/>
    <col min="12816" max="12816" width="9.7109375" style="2" customWidth="1"/>
    <col min="12817" max="12818" width="9.140625" style="2"/>
    <col min="12819" max="12819" width="9.5703125" style="2" bestFit="1" customWidth="1"/>
    <col min="12820" max="13056" width="9.140625" style="2"/>
    <col min="13057" max="13057" width="3.5703125" style="2" bestFit="1" customWidth="1"/>
    <col min="13058" max="13058" width="64.7109375" style="2" customWidth="1"/>
    <col min="13059" max="13060" width="10.85546875" style="2" customWidth="1"/>
    <col min="13061" max="13061" width="12.7109375" style="2" customWidth="1"/>
    <col min="13062" max="13062" width="12.140625" style="2" customWidth="1"/>
    <col min="13063" max="13063" width="8.85546875" style="2" customWidth="1"/>
    <col min="13064" max="13064" width="10.85546875" style="2" customWidth="1"/>
    <col min="13065" max="13065" width="9.28515625" style="2" customWidth="1"/>
    <col min="13066" max="13067" width="8.7109375" style="2" customWidth="1"/>
    <col min="13068" max="13068" width="11" style="2" customWidth="1"/>
    <col min="13069" max="13069" width="10.28515625" style="2" customWidth="1"/>
    <col min="13070" max="13070" width="10.85546875" style="2" customWidth="1"/>
    <col min="13071" max="13071" width="8.7109375" style="2" bestFit="1" customWidth="1"/>
    <col min="13072" max="13072" width="9.7109375" style="2" customWidth="1"/>
    <col min="13073" max="13074" width="9.140625" style="2"/>
    <col min="13075" max="13075" width="9.5703125" style="2" bestFit="1" customWidth="1"/>
    <col min="13076" max="13312" width="9.140625" style="2"/>
    <col min="13313" max="13313" width="3.5703125" style="2" bestFit="1" customWidth="1"/>
    <col min="13314" max="13314" width="64.7109375" style="2" customWidth="1"/>
    <col min="13315" max="13316" width="10.85546875" style="2" customWidth="1"/>
    <col min="13317" max="13317" width="12.7109375" style="2" customWidth="1"/>
    <col min="13318" max="13318" width="12.140625" style="2" customWidth="1"/>
    <col min="13319" max="13319" width="8.85546875" style="2" customWidth="1"/>
    <col min="13320" max="13320" width="10.85546875" style="2" customWidth="1"/>
    <col min="13321" max="13321" width="9.28515625" style="2" customWidth="1"/>
    <col min="13322" max="13323" width="8.7109375" style="2" customWidth="1"/>
    <col min="13324" max="13324" width="11" style="2" customWidth="1"/>
    <col min="13325" max="13325" width="10.28515625" style="2" customWidth="1"/>
    <col min="13326" max="13326" width="10.85546875" style="2" customWidth="1"/>
    <col min="13327" max="13327" width="8.7109375" style="2" bestFit="1" customWidth="1"/>
    <col min="13328" max="13328" width="9.7109375" style="2" customWidth="1"/>
    <col min="13329" max="13330" width="9.140625" style="2"/>
    <col min="13331" max="13331" width="9.5703125" style="2" bestFit="1" customWidth="1"/>
    <col min="13332" max="13568" width="9.140625" style="2"/>
    <col min="13569" max="13569" width="3.5703125" style="2" bestFit="1" customWidth="1"/>
    <col min="13570" max="13570" width="64.7109375" style="2" customWidth="1"/>
    <col min="13571" max="13572" width="10.85546875" style="2" customWidth="1"/>
    <col min="13573" max="13573" width="12.7109375" style="2" customWidth="1"/>
    <col min="13574" max="13574" width="12.140625" style="2" customWidth="1"/>
    <col min="13575" max="13575" width="8.85546875" style="2" customWidth="1"/>
    <col min="13576" max="13576" width="10.85546875" style="2" customWidth="1"/>
    <col min="13577" max="13577" width="9.28515625" style="2" customWidth="1"/>
    <col min="13578" max="13579" width="8.7109375" style="2" customWidth="1"/>
    <col min="13580" max="13580" width="11" style="2" customWidth="1"/>
    <col min="13581" max="13581" width="10.28515625" style="2" customWidth="1"/>
    <col min="13582" max="13582" width="10.85546875" style="2" customWidth="1"/>
    <col min="13583" max="13583" width="8.7109375" style="2" bestFit="1" customWidth="1"/>
    <col min="13584" max="13584" width="9.7109375" style="2" customWidth="1"/>
    <col min="13585" max="13586" width="9.140625" style="2"/>
    <col min="13587" max="13587" width="9.5703125" style="2" bestFit="1" customWidth="1"/>
    <col min="13588" max="13824" width="9.140625" style="2"/>
    <col min="13825" max="13825" width="3.5703125" style="2" bestFit="1" customWidth="1"/>
    <col min="13826" max="13826" width="64.7109375" style="2" customWidth="1"/>
    <col min="13827" max="13828" width="10.85546875" style="2" customWidth="1"/>
    <col min="13829" max="13829" width="12.7109375" style="2" customWidth="1"/>
    <col min="13830" max="13830" width="12.140625" style="2" customWidth="1"/>
    <col min="13831" max="13831" width="8.85546875" style="2" customWidth="1"/>
    <col min="13832" max="13832" width="10.85546875" style="2" customWidth="1"/>
    <col min="13833" max="13833" width="9.28515625" style="2" customWidth="1"/>
    <col min="13834" max="13835" width="8.7109375" style="2" customWidth="1"/>
    <col min="13836" max="13836" width="11" style="2" customWidth="1"/>
    <col min="13837" max="13837" width="10.28515625" style="2" customWidth="1"/>
    <col min="13838" max="13838" width="10.85546875" style="2" customWidth="1"/>
    <col min="13839" max="13839" width="8.7109375" style="2" bestFit="1" customWidth="1"/>
    <col min="13840" max="13840" width="9.7109375" style="2" customWidth="1"/>
    <col min="13841" max="13842" width="9.140625" style="2"/>
    <col min="13843" max="13843" width="9.5703125" style="2" bestFit="1" customWidth="1"/>
    <col min="13844" max="14080" width="9.140625" style="2"/>
    <col min="14081" max="14081" width="3.5703125" style="2" bestFit="1" customWidth="1"/>
    <col min="14082" max="14082" width="64.7109375" style="2" customWidth="1"/>
    <col min="14083" max="14084" width="10.85546875" style="2" customWidth="1"/>
    <col min="14085" max="14085" width="12.7109375" style="2" customWidth="1"/>
    <col min="14086" max="14086" width="12.140625" style="2" customWidth="1"/>
    <col min="14087" max="14087" width="8.85546875" style="2" customWidth="1"/>
    <col min="14088" max="14088" width="10.85546875" style="2" customWidth="1"/>
    <col min="14089" max="14089" width="9.28515625" style="2" customWidth="1"/>
    <col min="14090" max="14091" width="8.7109375" style="2" customWidth="1"/>
    <col min="14092" max="14092" width="11" style="2" customWidth="1"/>
    <col min="14093" max="14093" width="10.28515625" style="2" customWidth="1"/>
    <col min="14094" max="14094" width="10.85546875" style="2" customWidth="1"/>
    <col min="14095" max="14095" width="8.7109375" style="2" bestFit="1" customWidth="1"/>
    <col min="14096" max="14096" width="9.7109375" style="2" customWidth="1"/>
    <col min="14097" max="14098" width="9.140625" style="2"/>
    <col min="14099" max="14099" width="9.5703125" style="2" bestFit="1" customWidth="1"/>
    <col min="14100" max="14336" width="9.140625" style="2"/>
    <col min="14337" max="14337" width="3.5703125" style="2" bestFit="1" customWidth="1"/>
    <col min="14338" max="14338" width="64.7109375" style="2" customWidth="1"/>
    <col min="14339" max="14340" width="10.85546875" style="2" customWidth="1"/>
    <col min="14341" max="14341" width="12.7109375" style="2" customWidth="1"/>
    <col min="14342" max="14342" width="12.140625" style="2" customWidth="1"/>
    <col min="14343" max="14343" width="8.85546875" style="2" customWidth="1"/>
    <col min="14344" max="14344" width="10.85546875" style="2" customWidth="1"/>
    <col min="14345" max="14345" width="9.28515625" style="2" customWidth="1"/>
    <col min="14346" max="14347" width="8.7109375" style="2" customWidth="1"/>
    <col min="14348" max="14348" width="11" style="2" customWidth="1"/>
    <col min="14349" max="14349" width="10.28515625" style="2" customWidth="1"/>
    <col min="14350" max="14350" width="10.85546875" style="2" customWidth="1"/>
    <col min="14351" max="14351" width="8.7109375" style="2" bestFit="1" customWidth="1"/>
    <col min="14352" max="14352" width="9.7109375" style="2" customWidth="1"/>
    <col min="14353" max="14354" width="9.140625" style="2"/>
    <col min="14355" max="14355" width="9.5703125" style="2" bestFit="1" customWidth="1"/>
    <col min="14356" max="14592" width="9.140625" style="2"/>
    <col min="14593" max="14593" width="3.5703125" style="2" bestFit="1" customWidth="1"/>
    <col min="14594" max="14594" width="64.7109375" style="2" customWidth="1"/>
    <col min="14595" max="14596" width="10.85546875" style="2" customWidth="1"/>
    <col min="14597" max="14597" width="12.7109375" style="2" customWidth="1"/>
    <col min="14598" max="14598" width="12.140625" style="2" customWidth="1"/>
    <col min="14599" max="14599" width="8.85546875" style="2" customWidth="1"/>
    <col min="14600" max="14600" width="10.85546875" style="2" customWidth="1"/>
    <col min="14601" max="14601" width="9.28515625" style="2" customWidth="1"/>
    <col min="14602" max="14603" width="8.7109375" style="2" customWidth="1"/>
    <col min="14604" max="14604" width="11" style="2" customWidth="1"/>
    <col min="14605" max="14605" width="10.28515625" style="2" customWidth="1"/>
    <col min="14606" max="14606" width="10.85546875" style="2" customWidth="1"/>
    <col min="14607" max="14607" width="8.7109375" style="2" bestFit="1" customWidth="1"/>
    <col min="14608" max="14608" width="9.7109375" style="2" customWidth="1"/>
    <col min="14609" max="14610" width="9.140625" style="2"/>
    <col min="14611" max="14611" width="9.5703125" style="2" bestFit="1" customWidth="1"/>
    <col min="14612" max="14848" width="9.140625" style="2"/>
    <col min="14849" max="14849" width="3.5703125" style="2" bestFit="1" customWidth="1"/>
    <col min="14850" max="14850" width="64.7109375" style="2" customWidth="1"/>
    <col min="14851" max="14852" width="10.85546875" style="2" customWidth="1"/>
    <col min="14853" max="14853" width="12.7109375" style="2" customWidth="1"/>
    <col min="14854" max="14854" width="12.140625" style="2" customWidth="1"/>
    <col min="14855" max="14855" width="8.85546875" style="2" customWidth="1"/>
    <col min="14856" max="14856" width="10.85546875" style="2" customWidth="1"/>
    <col min="14857" max="14857" width="9.28515625" style="2" customWidth="1"/>
    <col min="14858" max="14859" width="8.7109375" style="2" customWidth="1"/>
    <col min="14860" max="14860" width="11" style="2" customWidth="1"/>
    <col min="14861" max="14861" width="10.28515625" style="2" customWidth="1"/>
    <col min="14862" max="14862" width="10.85546875" style="2" customWidth="1"/>
    <col min="14863" max="14863" width="8.7109375" style="2" bestFit="1" customWidth="1"/>
    <col min="14864" max="14864" width="9.7109375" style="2" customWidth="1"/>
    <col min="14865" max="14866" width="9.140625" style="2"/>
    <col min="14867" max="14867" width="9.5703125" style="2" bestFit="1" customWidth="1"/>
    <col min="14868" max="15104" width="9.140625" style="2"/>
    <col min="15105" max="15105" width="3.5703125" style="2" bestFit="1" customWidth="1"/>
    <col min="15106" max="15106" width="64.7109375" style="2" customWidth="1"/>
    <col min="15107" max="15108" width="10.85546875" style="2" customWidth="1"/>
    <col min="15109" max="15109" width="12.7109375" style="2" customWidth="1"/>
    <col min="15110" max="15110" width="12.140625" style="2" customWidth="1"/>
    <col min="15111" max="15111" width="8.85546875" style="2" customWidth="1"/>
    <col min="15112" max="15112" width="10.85546875" style="2" customWidth="1"/>
    <col min="15113" max="15113" width="9.28515625" style="2" customWidth="1"/>
    <col min="15114" max="15115" width="8.7109375" style="2" customWidth="1"/>
    <col min="15116" max="15116" width="11" style="2" customWidth="1"/>
    <col min="15117" max="15117" width="10.28515625" style="2" customWidth="1"/>
    <col min="15118" max="15118" width="10.85546875" style="2" customWidth="1"/>
    <col min="15119" max="15119" width="8.7109375" style="2" bestFit="1" customWidth="1"/>
    <col min="15120" max="15120" width="9.7109375" style="2" customWidth="1"/>
    <col min="15121" max="15122" width="9.140625" style="2"/>
    <col min="15123" max="15123" width="9.5703125" style="2" bestFit="1" customWidth="1"/>
    <col min="15124" max="15360" width="9.140625" style="2"/>
    <col min="15361" max="15361" width="3.5703125" style="2" bestFit="1" customWidth="1"/>
    <col min="15362" max="15362" width="64.7109375" style="2" customWidth="1"/>
    <col min="15363" max="15364" width="10.85546875" style="2" customWidth="1"/>
    <col min="15365" max="15365" width="12.7109375" style="2" customWidth="1"/>
    <col min="15366" max="15366" width="12.140625" style="2" customWidth="1"/>
    <col min="15367" max="15367" width="8.85546875" style="2" customWidth="1"/>
    <col min="15368" max="15368" width="10.85546875" style="2" customWidth="1"/>
    <col min="15369" max="15369" width="9.28515625" style="2" customWidth="1"/>
    <col min="15370" max="15371" width="8.7109375" style="2" customWidth="1"/>
    <col min="15372" max="15372" width="11" style="2" customWidth="1"/>
    <col min="15373" max="15373" width="10.28515625" style="2" customWidth="1"/>
    <col min="15374" max="15374" width="10.85546875" style="2" customWidth="1"/>
    <col min="15375" max="15375" width="8.7109375" style="2" bestFit="1" customWidth="1"/>
    <col min="15376" max="15376" width="9.7109375" style="2" customWidth="1"/>
    <col min="15377" max="15378" width="9.140625" style="2"/>
    <col min="15379" max="15379" width="9.5703125" style="2" bestFit="1" customWidth="1"/>
    <col min="15380" max="15616" width="9.140625" style="2"/>
    <col min="15617" max="15617" width="3.5703125" style="2" bestFit="1" customWidth="1"/>
    <col min="15618" max="15618" width="64.7109375" style="2" customWidth="1"/>
    <col min="15619" max="15620" width="10.85546875" style="2" customWidth="1"/>
    <col min="15621" max="15621" width="12.7109375" style="2" customWidth="1"/>
    <col min="15622" max="15622" width="12.140625" style="2" customWidth="1"/>
    <col min="15623" max="15623" width="8.85546875" style="2" customWidth="1"/>
    <col min="15624" max="15624" width="10.85546875" style="2" customWidth="1"/>
    <col min="15625" max="15625" width="9.28515625" style="2" customWidth="1"/>
    <col min="15626" max="15627" width="8.7109375" style="2" customWidth="1"/>
    <col min="15628" max="15628" width="11" style="2" customWidth="1"/>
    <col min="15629" max="15629" width="10.28515625" style="2" customWidth="1"/>
    <col min="15630" max="15630" width="10.85546875" style="2" customWidth="1"/>
    <col min="15631" max="15631" width="8.7109375" style="2" bestFit="1" customWidth="1"/>
    <col min="15632" max="15632" width="9.7109375" style="2" customWidth="1"/>
    <col min="15633" max="15634" width="9.140625" style="2"/>
    <col min="15635" max="15635" width="9.5703125" style="2" bestFit="1" customWidth="1"/>
    <col min="15636" max="15872" width="9.140625" style="2"/>
    <col min="15873" max="15873" width="3.5703125" style="2" bestFit="1" customWidth="1"/>
    <col min="15874" max="15874" width="64.7109375" style="2" customWidth="1"/>
    <col min="15875" max="15876" width="10.85546875" style="2" customWidth="1"/>
    <col min="15877" max="15877" width="12.7109375" style="2" customWidth="1"/>
    <col min="15878" max="15878" width="12.140625" style="2" customWidth="1"/>
    <col min="15879" max="15879" width="8.85546875" style="2" customWidth="1"/>
    <col min="15880" max="15880" width="10.85546875" style="2" customWidth="1"/>
    <col min="15881" max="15881" width="9.28515625" style="2" customWidth="1"/>
    <col min="15882" max="15883" width="8.7109375" style="2" customWidth="1"/>
    <col min="15884" max="15884" width="11" style="2" customWidth="1"/>
    <col min="15885" max="15885" width="10.28515625" style="2" customWidth="1"/>
    <col min="15886" max="15886" width="10.85546875" style="2" customWidth="1"/>
    <col min="15887" max="15887" width="8.7109375" style="2" bestFit="1" customWidth="1"/>
    <col min="15888" max="15888" width="9.7109375" style="2" customWidth="1"/>
    <col min="15889" max="15890" width="9.140625" style="2"/>
    <col min="15891" max="15891" width="9.5703125" style="2" bestFit="1" customWidth="1"/>
    <col min="15892" max="16128" width="9.140625" style="2"/>
    <col min="16129" max="16129" width="3.5703125" style="2" bestFit="1" customWidth="1"/>
    <col min="16130" max="16130" width="64.7109375" style="2" customWidth="1"/>
    <col min="16131" max="16132" width="10.85546875" style="2" customWidth="1"/>
    <col min="16133" max="16133" width="12.7109375" style="2" customWidth="1"/>
    <col min="16134" max="16134" width="12.140625" style="2" customWidth="1"/>
    <col min="16135" max="16135" width="8.85546875" style="2" customWidth="1"/>
    <col min="16136" max="16136" width="10.85546875" style="2" customWidth="1"/>
    <col min="16137" max="16137" width="9.28515625" style="2" customWidth="1"/>
    <col min="16138" max="16139" width="8.7109375" style="2" customWidth="1"/>
    <col min="16140" max="16140" width="11" style="2" customWidth="1"/>
    <col min="16141" max="16141" width="10.28515625" style="2" customWidth="1"/>
    <col min="16142" max="16142" width="10.85546875" style="2" customWidth="1"/>
    <col min="16143" max="16143" width="8.7109375" style="2" bestFit="1" customWidth="1"/>
    <col min="16144" max="16144" width="9.7109375" style="2" customWidth="1"/>
    <col min="16145" max="16146" width="9.140625" style="2"/>
    <col min="16147" max="16147" width="9.5703125" style="2" bestFit="1" customWidth="1"/>
    <col min="16148" max="16384" width="9.140625" style="2"/>
  </cols>
  <sheetData>
    <row r="1" spans="1:16">
      <c r="A1" s="1" t="s">
        <v>74</v>
      </c>
      <c r="B1" s="147" t="str">
        <f>'[3]bev-int'!B1</f>
        <v>melléklet a …/2023. (.  .) önkormányzati rendelethez</v>
      </c>
    </row>
    <row r="3" spans="1:16">
      <c r="B3" s="3"/>
    </row>
    <row r="4" spans="1:16" s="69" customFormat="1" ht="17.25" customHeight="1">
      <c r="B4" s="217" t="s">
        <v>213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</row>
    <row r="5" spans="1:16" ht="17.25" customHeight="1">
      <c r="B5" s="3"/>
    </row>
    <row r="6" spans="1:16" ht="33.75" customHeight="1">
      <c r="A6" s="219" t="s">
        <v>2</v>
      </c>
      <c r="B6" s="219"/>
      <c r="C6" s="220" t="s">
        <v>75</v>
      </c>
      <c r="D6" s="220"/>
      <c r="E6" s="221" t="s">
        <v>18</v>
      </c>
      <c r="F6" s="221"/>
      <c r="G6" s="221" t="s">
        <v>13</v>
      </c>
      <c r="H6" s="221"/>
      <c r="I6" s="221" t="s">
        <v>76</v>
      </c>
      <c r="J6" s="221"/>
      <c r="K6" s="221" t="s">
        <v>15</v>
      </c>
      <c r="L6" s="221"/>
      <c r="M6" s="221" t="s">
        <v>77</v>
      </c>
      <c r="N6" s="221"/>
      <c r="O6" s="221" t="s">
        <v>17</v>
      </c>
      <c r="P6" s="221"/>
    </row>
    <row r="7" spans="1:16">
      <c r="A7" s="219"/>
      <c r="B7" s="219"/>
      <c r="C7" s="148" t="s">
        <v>78</v>
      </c>
      <c r="D7" s="148" t="s">
        <v>79</v>
      </c>
      <c r="E7" s="148" t="s">
        <v>78</v>
      </c>
      <c r="F7" s="148" t="s">
        <v>79</v>
      </c>
      <c r="G7" s="148" t="s">
        <v>78</v>
      </c>
      <c r="H7" s="148" t="s">
        <v>79</v>
      </c>
      <c r="I7" s="148" t="s">
        <v>78</v>
      </c>
      <c r="J7" s="148" t="s">
        <v>79</v>
      </c>
      <c r="K7" s="148" t="s">
        <v>78</v>
      </c>
      <c r="L7" s="148" t="s">
        <v>79</v>
      </c>
      <c r="M7" s="148" t="s">
        <v>78</v>
      </c>
      <c r="N7" s="148" t="s">
        <v>79</v>
      </c>
      <c r="O7" s="148" t="s">
        <v>78</v>
      </c>
      <c r="P7" s="148" t="s">
        <v>79</v>
      </c>
    </row>
    <row r="8" spans="1:16">
      <c r="A8" s="149" t="s">
        <v>80</v>
      </c>
      <c r="B8" s="153" t="s">
        <v>146</v>
      </c>
      <c r="C8" s="151">
        <f t="shared" ref="C8:D24" si="0">E8+G8+I8+K8+M8+O8</f>
        <v>177708890</v>
      </c>
      <c r="D8" s="151">
        <f t="shared" si="0"/>
        <v>0</v>
      </c>
      <c r="E8" s="152">
        <f>'[1]Kvetés kiad.2024'!$AX$393</f>
        <v>177708890</v>
      </c>
      <c r="F8" s="152"/>
      <c r="G8" s="152"/>
      <c r="H8" s="152"/>
      <c r="I8" s="5"/>
      <c r="J8" s="5"/>
      <c r="K8" s="5"/>
      <c r="L8" s="5"/>
      <c r="M8" s="5"/>
      <c r="N8" s="5"/>
      <c r="O8" s="5"/>
      <c r="P8" s="5"/>
    </row>
    <row r="9" spans="1:16">
      <c r="A9" s="149" t="s">
        <v>81</v>
      </c>
      <c r="B9" s="153" t="s">
        <v>84</v>
      </c>
      <c r="C9" s="151">
        <f t="shared" si="0"/>
        <v>2940000</v>
      </c>
      <c r="D9" s="151"/>
      <c r="E9" s="152">
        <f>'[1]Kvetés kiad.2024'!$AX$394</f>
        <v>2940000</v>
      </c>
      <c r="F9" s="152"/>
      <c r="G9" s="152"/>
      <c r="H9" s="152"/>
      <c r="I9" s="5"/>
      <c r="J9" s="5"/>
      <c r="K9" s="5"/>
      <c r="L9" s="5"/>
      <c r="M9" s="5"/>
      <c r="N9" s="5"/>
      <c r="O9" s="5"/>
      <c r="P9" s="5"/>
    </row>
    <row r="10" spans="1:16">
      <c r="A10" s="149" t="s">
        <v>82</v>
      </c>
      <c r="B10" s="153" t="s">
        <v>85</v>
      </c>
      <c r="C10" s="151">
        <f t="shared" si="0"/>
        <v>4500000</v>
      </c>
      <c r="D10" s="151"/>
      <c r="E10" s="152">
        <f>'[1]Kvetés kiad.2024'!$AX$404</f>
        <v>4500000</v>
      </c>
      <c r="F10" s="152"/>
      <c r="G10" s="152"/>
      <c r="H10" s="152"/>
      <c r="I10" s="5"/>
      <c r="J10" s="5"/>
      <c r="K10" s="5"/>
      <c r="L10" s="5"/>
      <c r="M10" s="5"/>
      <c r="N10" s="5"/>
      <c r="O10" s="5"/>
      <c r="P10" s="5"/>
    </row>
    <row r="11" spans="1:16" ht="24">
      <c r="A11" s="149" t="s">
        <v>83</v>
      </c>
      <c r="B11" s="153" t="s">
        <v>147</v>
      </c>
      <c r="C11" s="151">
        <f t="shared" si="0"/>
        <v>4248150</v>
      </c>
      <c r="D11" s="151">
        <f t="shared" si="0"/>
        <v>0</v>
      </c>
      <c r="E11" s="152">
        <f>'[1]Kvetés kiad.2024'!$AX$395+'[1]Kvetés kiad.2024'!$AX$424</f>
        <v>4248150</v>
      </c>
      <c r="F11" s="152"/>
      <c r="G11" s="152"/>
      <c r="H11" s="152"/>
      <c r="I11" s="5"/>
      <c r="J11" s="5"/>
      <c r="K11" s="5"/>
      <c r="L11" s="5"/>
      <c r="M11" s="5"/>
      <c r="N11" s="5"/>
      <c r="O11" s="5"/>
      <c r="P11" s="5"/>
    </row>
    <row r="12" spans="1:16">
      <c r="A12" s="149" t="s">
        <v>86</v>
      </c>
      <c r="B12" s="150" t="s">
        <v>88</v>
      </c>
      <c r="C12" s="151">
        <f t="shared" si="0"/>
        <v>34599999</v>
      </c>
      <c r="D12" s="151">
        <f t="shared" si="0"/>
        <v>0</v>
      </c>
      <c r="E12" s="152">
        <f>'[1]Kvetés kiad.2024'!$AX$396+'[1]Kvetés kiad.2024'!$AX$425</f>
        <v>34599999</v>
      </c>
      <c r="F12" s="152"/>
      <c r="G12" s="152"/>
      <c r="H12" s="152"/>
      <c r="I12" s="5"/>
      <c r="J12" s="5"/>
      <c r="K12" s="5"/>
      <c r="L12" s="5"/>
      <c r="M12" s="5"/>
      <c r="N12" s="5"/>
      <c r="O12" s="5"/>
      <c r="P12" s="5"/>
    </row>
    <row r="13" spans="1:16" ht="24.75" customHeight="1">
      <c r="A13" s="149" t="s">
        <v>87</v>
      </c>
      <c r="B13" s="224" t="s">
        <v>148</v>
      </c>
      <c r="C13" s="151">
        <f t="shared" si="0"/>
        <v>152523363</v>
      </c>
      <c r="D13" s="151">
        <f t="shared" si="0"/>
        <v>0</v>
      </c>
      <c r="E13" s="152">
        <f>'[1]Kvetés kiad.2024'!$AX$397+'[1]Kvetés kiad.2024'!$AX$417</f>
        <v>152523363</v>
      </c>
      <c r="F13" s="152"/>
      <c r="G13" s="152"/>
      <c r="H13" s="152"/>
      <c r="I13" s="5"/>
      <c r="J13" s="5"/>
      <c r="K13" s="5"/>
      <c r="L13" s="5"/>
      <c r="M13" s="5"/>
      <c r="N13" s="5"/>
      <c r="O13" s="5"/>
      <c r="P13" s="5"/>
    </row>
    <row r="14" spans="1:16">
      <c r="A14" s="149" t="s">
        <v>89</v>
      </c>
      <c r="B14" s="150" t="s">
        <v>90</v>
      </c>
      <c r="C14" s="151">
        <f t="shared" si="0"/>
        <v>999490</v>
      </c>
      <c r="D14" s="151">
        <f t="shared" si="0"/>
        <v>0</v>
      </c>
      <c r="E14" s="152">
        <f>'[1]Kvetés kiad.2024'!$AX$398+'[1]Kvetés kiad.2024'!$AX$426</f>
        <v>999490</v>
      </c>
      <c r="F14" s="152"/>
      <c r="G14" s="152"/>
      <c r="H14" s="152"/>
      <c r="I14" s="5"/>
      <c r="J14" s="5"/>
      <c r="K14" s="5"/>
      <c r="L14" s="5"/>
      <c r="M14" s="5"/>
      <c r="N14" s="5"/>
      <c r="O14" s="5"/>
      <c r="P14" s="5"/>
    </row>
    <row r="15" spans="1:16">
      <c r="A15" s="149" t="s">
        <v>91</v>
      </c>
      <c r="B15" s="153" t="s">
        <v>94</v>
      </c>
      <c r="C15" s="151">
        <f t="shared" si="0"/>
        <v>1000001</v>
      </c>
      <c r="D15" s="151">
        <f t="shared" si="0"/>
        <v>0</v>
      </c>
      <c r="E15" s="152">
        <f>'[1]Kvetés kiad.2024'!$AX$403+'[1]Kvetés kiad.2024'!$AX$429</f>
        <v>1000001</v>
      </c>
      <c r="F15" s="152"/>
      <c r="G15" s="152"/>
      <c r="H15" s="152"/>
      <c r="I15" s="5"/>
      <c r="J15" s="5"/>
      <c r="K15" s="5"/>
      <c r="L15" s="5"/>
      <c r="M15" s="5"/>
      <c r="N15" s="5"/>
      <c r="O15" s="5"/>
      <c r="P15" s="5"/>
    </row>
    <row r="16" spans="1:16">
      <c r="A16" s="149" t="s">
        <v>92</v>
      </c>
      <c r="B16" s="153" t="s">
        <v>149</v>
      </c>
      <c r="C16" s="151">
        <f t="shared" si="0"/>
        <v>228600</v>
      </c>
      <c r="D16" s="151">
        <f t="shared" si="0"/>
        <v>0</v>
      </c>
      <c r="E16" s="152">
        <f>'[1]Kvetés kiad.2024'!$AX$405+'[1]Kvetés kiad.2024'!$AX$422</f>
        <v>228600</v>
      </c>
      <c r="F16" s="152"/>
      <c r="G16" s="152"/>
      <c r="H16" s="152"/>
      <c r="I16" s="5"/>
      <c r="J16" s="5"/>
      <c r="K16" s="5"/>
      <c r="L16" s="5"/>
      <c r="M16" s="5"/>
      <c r="N16" s="5"/>
      <c r="O16" s="5"/>
      <c r="P16" s="5"/>
    </row>
    <row r="17" spans="1:19" ht="11.25" customHeight="1">
      <c r="A17" s="149" t="s">
        <v>93</v>
      </c>
      <c r="B17" s="153" t="s">
        <v>150</v>
      </c>
      <c r="C17" s="151">
        <f t="shared" si="0"/>
        <v>508000</v>
      </c>
      <c r="D17" s="151">
        <f t="shared" si="0"/>
        <v>0</v>
      </c>
      <c r="E17" s="152">
        <f>'[1]Kvetés kiad.2024'!$AX$406+'[1]Kvetés kiad.2024'!$AX$423</f>
        <v>508000</v>
      </c>
      <c r="F17" s="152"/>
      <c r="G17" s="152"/>
      <c r="H17" s="152"/>
      <c r="I17" s="5"/>
      <c r="J17" s="5"/>
      <c r="K17" s="5"/>
      <c r="L17" s="5"/>
      <c r="M17" s="5"/>
      <c r="N17" s="5"/>
      <c r="O17" s="5"/>
      <c r="P17" s="5"/>
    </row>
    <row r="18" spans="1:19" ht="24">
      <c r="A18" s="149" t="s">
        <v>95</v>
      </c>
      <c r="B18" s="153" t="s">
        <v>151</v>
      </c>
      <c r="C18" s="151">
        <f t="shared" si="0"/>
        <v>2300000</v>
      </c>
      <c r="D18" s="151">
        <f t="shared" si="0"/>
        <v>0</v>
      </c>
      <c r="E18" s="152">
        <f>'[1]Kvetés kiad.2024'!$AX$407+'[1]Kvetés kiad.2024'!$AX$418</f>
        <v>2300000</v>
      </c>
      <c r="F18" s="152"/>
      <c r="G18" s="152"/>
      <c r="H18" s="152"/>
      <c r="I18" s="5"/>
      <c r="J18" s="5"/>
      <c r="K18" s="5"/>
      <c r="L18" s="5"/>
      <c r="M18" s="5"/>
      <c r="N18" s="5"/>
      <c r="O18" s="5"/>
      <c r="P18" s="5"/>
      <c r="S18" s="6"/>
    </row>
    <row r="19" spans="1:19">
      <c r="A19" s="149" t="s">
        <v>96</v>
      </c>
      <c r="B19" s="153" t="s">
        <v>98</v>
      </c>
      <c r="C19" s="151">
        <f t="shared" si="0"/>
        <v>500000</v>
      </c>
      <c r="D19" s="151">
        <f t="shared" si="0"/>
        <v>0</v>
      </c>
      <c r="E19" s="152">
        <f>'[1]Kvetés kiad.2024'!$AX$419+'[1]Kvetés kiad.2024'!$AX$408</f>
        <v>500000</v>
      </c>
      <c r="F19" s="152"/>
      <c r="G19" s="152"/>
      <c r="H19" s="152"/>
      <c r="I19" s="5"/>
      <c r="J19" s="5"/>
      <c r="K19" s="5"/>
      <c r="L19" s="5"/>
      <c r="M19" s="5"/>
      <c r="N19" s="5"/>
      <c r="O19" s="5"/>
      <c r="P19" s="5"/>
    </row>
    <row r="20" spans="1:19">
      <c r="A20" s="149" t="s">
        <v>97</v>
      </c>
      <c r="B20" s="153" t="s">
        <v>152</v>
      </c>
      <c r="C20" s="151">
        <f t="shared" si="0"/>
        <v>1905000</v>
      </c>
      <c r="D20" s="151">
        <f t="shared" si="0"/>
        <v>0</v>
      </c>
      <c r="E20" s="154">
        <f>'[1]Kvetés kiad.2024'!$AX$409+'[1]Kvetés kiad.2024'!$AX$420</f>
        <v>1905000</v>
      </c>
      <c r="F20" s="154"/>
      <c r="G20" s="152"/>
      <c r="H20" s="152"/>
      <c r="I20" s="5"/>
      <c r="J20" s="5"/>
      <c r="K20" s="5"/>
      <c r="L20" s="5"/>
      <c r="M20" s="5"/>
      <c r="N20" s="5"/>
      <c r="O20" s="5"/>
      <c r="P20" s="5"/>
    </row>
    <row r="21" spans="1:19" ht="24">
      <c r="A21" s="149" t="s">
        <v>0</v>
      </c>
      <c r="B21" s="153" t="s">
        <v>153</v>
      </c>
      <c r="C21" s="151">
        <f t="shared" si="0"/>
        <v>1270000</v>
      </c>
      <c r="D21" s="151"/>
      <c r="E21" s="154">
        <f>'[1]Kvetés kiad.2024'!$AX$410+'[1]Kvetés kiad.2024'!$AX$421</f>
        <v>1270000</v>
      </c>
      <c r="F21" s="154"/>
      <c r="G21" s="152"/>
      <c r="H21" s="152"/>
      <c r="I21" s="5"/>
      <c r="J21" s="5"/>
      <c r="K21" s="5"/>
      <c r="L21" s="5"/>
      <c r="M21" s="5"/>
      <c r="N21" s="5"/>
      <c r="O21" s="5"/>
      <c r="P21" s="5"/>
    </row>
    <row r="22" spans="1:19">
      <c r="A22" s="149" t="s">
        <v>99</v>
      </c>
      <c r="B22" s="153" t="s">
        <v>154</v>
      </c>
      <c r="C22" s="151">
        <f t="shared" si="0"/>
        <v>500000</v>
      </c>
      <c r="D22" s="151"/>
      <c r="E22" s="154">
        <f>'[1]Kvetés kiad.2024'!$AX$411+'[1]Kvetés kiad.2024'!$AX$427</f>
        <v>500000</v>
      </c>
      <c r="F22" s="154"/>
      <c r="G22" s="152"/>
      <c r="H22" s="152"/>
      <c r="I22" s="5"/>
      <c r="J22" s="5"/>
      <c r="K22" s="5"/>
      <c r="L22" s="5"/>
      <c r="M22" s="5"/>
      <c r="N22" s="5"/>
      <c r="O22" s="5"/>
      <c r="P22" s="5"/>
    </row>
    <row r="23" spans="1:19">
      <c r="A23" s="149" t="s">
        <v>100</v>
      </c>
      <c r="B23" s="153" t="s">
        <v>155</v>
      </c>
      <c r="C23" s="151">
        <f t="shared" si="0"/>
        <v>2000000</v>
      </c>
      <c r="D23" s="151">
        <f t="shared" si="0"/>
        <v>0</v>
      </c>
      <c r="E23" s="154">
        <f>'[1]Kvetés kiad.2024'!$AX$412+'[1]Kvetés kiad.2024'!$AX$428</f>
        <v>2000000</v>
      </c>
      <c r="F23" s="154"/>
      <c r="G23" s="152"/>
      <c r="H23" s="152"/>
      <c r="I23" s="5"/>
      <c r="J23" s="5"/>
      <c r="K23" s="5"/>
      <c r="L23" s="5"/>
      <c r="M23" s="5"/>
      <c r="N23" s="5"/>
      <c r="O23" s="5"/>
      <c r="P23" s="5"/>
    </row>
    <row r="24" spans="1:19">
      <c r="A24" s="149" t="s">
        <v>101</v>
      </c>
      <c r="B24" s="153" t="s">
        <v>156</v>
      </c>
      <c r="C24" s="151">
        <f t="shared" si="0"/>
        <v>508000</v>
      </c>
      <c r="D24" s="151">
        <f t="shared" si="0"/>
        <v>0</v>
      </c>
      <c r="E24" s="154">
        <f>'[1]Kvetés kiad.2024'!$AX$401+'[1]Kvetés kiad.2024'!$AX$416</f>
        <v>508000</v>
      </c>
      <c r="F24" s="154"/>
      <c r="G24" s="152"/>
      <c r="H24" s="152"/>
      <c r="I24" s="5"/>
      <c r="J24" s="5"/>
      <c r="K24" s="5"/>
      <c r="L24" s="5"/>
      <c r="M24" s="5"/>
      <c r="N24" s="5"/>
      <c r="O24" s="5"/>
      <c r="P24" s="5"/>
    </row>
    <row r="25" spans="1:19">
      <c r="A25" s="149" t="s">
        <v>102</v>
      </c>
      <c r="B25" s="206" t="s">
        <v>182</v>
      </c>
      <c r="C25" s="155">
        <f t="shared" ref="C25:D40" si="1">E25+G25+I25+K25+M25+O25</f>
        <v>1524000</v>
      </c>
      <c r="D25" s="155">
        <f t="shared" si="1"/>
        <v>0</v>
      </c>
      <c r="E25" s="156"/>
      <c r="F25" s="156"/>
      <c r="G25" s="5"/>
      <c r="H25" s="5"/>
      <c r="I25" s="5"/>
      <c r="J25" s="5"/>
      <c r="K25" s="5"/>
      <c r="L25" s="5"/>
      <c r="M25" s="5">
        <f>'[7]Kvetés 2024'!$M$126+'[7]Kvetés 2024'!$M$127</f>
        <v>1524000</v>
      </c>
      <c r="N25" s="5"/>
      <c r="O25" s="5"/>
      <c r="P25" s="5"/>
    </row>
    <row r="26" spans="1:19">
      <c r="A26" s="149" t="s">
        <v>103</v>
      </c>
      <c r="B26" s="206" t="s">
        <v>183</v>
      </c>
      <c r="C26" s="155">
        <f t="shared" si="1"/>
        <v>2032000</v>
      </c>
      <c r="D26" s="155">
        <f t="shared" si="1"/>
        <v>0</v>
      </c>
      <c r="E26" s="5"/>
      <c r="F26" s="5"/>
      <c r="G26" s="5"/>
      <c r="H26" s="5"/>
      <c r="I26" s="5"/>
      <c r="J26" s="5"/>
      <c r="K26" s="5"/>
      <c r="L26" s="5"/>
      <c r="M26" s="5">
        <f>'[7]Kvetés 2024'!$M$128+'[7]Kvetés 2024'!$M$129</f>
        <v>2032000</v>
      </c>
      <c r="N26" s="5"/>
      <c r="O26" s="5"/>
      <c r="P26" s="5"/>
    </row>
    <row r="27" spans="1:19">
      <c r="A27" s="149" t="s">
        <v>104</v>
      </c>
      <c r="B27" s="202" t="s">
        <v>184</v>
      </c>
      <c r="C27" s="155">
        <f t="shared" si="1"/>
        <v>500000</v>
      </c>
      <c r="D27" s="155">
        <f t="shared" si="1"/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f>'[6]ÖNIO 2024 kv'!$N$372+'[6]ÖNIO 2024 kv'!$N$373</f>
        <v>500000</v>
      </c>
      <c r="P27" s="5"/>
    </row>
    <row r="28" spans="1:19">
      <c r="A28" s="149" t="s">
        <v>105</v>
      </c>
      <c r="B28" s="202" t="s">
        <v>185</v>
      </c>
      <c r="C28" s="155">
        <f t="shared" si="1"/>
        <v>300000</v>
      </c>
      <c r="D28" s="155">
        <f t="shared" si="1"/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>
        <f>'[6]ÖNIO 2024 kv'!$N$374+'[6]ÖNIO 2024 kv'!$N$375</f>
        <v>300000</v>
      </c>
      <c r="P28" s="5"/>
    </row>
    <row r="29" spans="1:19">
      <c r="A29" s="149" t="s">
        <v>106</v>
      </c>
      <c r="B29" s="202" t="s">
        <v>186</v>
      </c>
      <c r="C29" s="155">
        <f t="shared" si="1"/>
        <v>3000000</v>
      </c>
      <c r="D29" s="15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'[6]ÖNIO 2024 kv'!$N$376+'[6]ÖNIO 2024 kv'!$N$377</f>
        <v>3000000</v>
      </c>
      <c r="P29" s="5"/>
    </row>
    <row r="30" spans="1:19">
      <c r="A30" s="149" t="s">
        <v>107</v>
      </c>
      <c r="B30" s="202" t="s">
        <v>187</v>
      </c>
      <c r="C30" s="155">
        <f t="shared" si="1"/>
        <v>8200000</v>
      </c>
      <c r="D30" s="155">
        <f t="shared" si="1"/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f>'[6]ÖNIO 2024 kv'!$N$378+'[6]ÖNIO 2024 kv'!$N$379</f>
        <v>8200000</v>
      </c>
      <c r="P30" s="5"/>
    </row>
    <row r="31" spans="1:19">
      <c r="A31" s="149" t="s">
        <v>108</v>
      </c>
      <c r="B31" s="202" t="s">
        <v>188</v>
      </c>
      <c r="C31" s="155">
        <f t="shared" si="1"/>
        <v>200000</v>
      </c>
      <c r="D31" s="15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f>'[6]ÖNIO 2024 kv'!$N$380+'[6]ÖNIO 2024 kv'!$N$381</f>
        <v>200000</v>
      </c>
      <c r="P31" s="5"/>
    </row>
    <row r="32" spans="1:19">
      <c r="A32" s="149" t="s">
        <v>109</v>
      </c>
      <c r="B32" s="202" t="s">
        <v>189</v>
      </c>
      <c r="C32" s="155">
        <f t="shared" si="1"/>
        <v>300000</v>
      </c>
      <c r="D32" s="15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f>'[6]ÖNIO 2024 kv'!$N$382+'[6]ÖNIO 2024 kv'!$N$383</f>
        <v>300000</v>
      </c>
      <c r="P32" s="5"/>
    </row>
    <row r="33" spans="1:16">
      <c r="A33" s="149" t="s">
        <v>110</v>
      </c>
      <c r="B33" s="202" t="s">
        <v>190</v>
      </c>
      <c r="C33" s="155">
        <f t="shared" si="1"/>
        <v>1587500</v>
      </c>
      <c r="D33" s="155">
        <f t="shared" si="1"/>
        <v>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f>'[6]ÖNIO 2024 kv'!$N$384+'[6]ÖNIO 2024 kv'!$N$385</f>
        <v>1587500</v>
      </c>
      <c r="P33" s="5"/>
    </row>
    <row r="34" spans="1:16">
      <c r="A34" s="149" t="s">
        <v>111</v>
      </c>
      <c r="B34" s="202" t="s">
        <v>191</v>
      </c>
      <c r="C34" s="155">
        <f t="shared" si="1"/>
        <v>3500000</v>
      </c>
      <c r="D34" s="155">
        <f t="shared" si="1"/>
        <v>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f>'[6]ÖNIO 2024 kv'!$N$386+'[6]ÖNIO 2024 kv'!$N$387</f>
        <v>3500000</v>
      </c>
      <c r="P34" s="5"/>
    </row>
    <row r="35" spans="1:16">
      <c r="A35" s="149" t="s">
        <v>112</v>
      </c>
      <c r="B35" s="202" t="s">
        <v>192</v>
      </c>
      <c r="C35" s="155">
        <f t="shared" si="1"/>
        <v>1500000</v>
      </c>
      <c r="D35" s="155">
        <f t="shared" si="1"/>
        <v>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f>'[6]ÖNIO 2024 kv'!$N$388+'[6]ÖNIO 2024 kv'!$N$389</f>
        <v>1500000</v>
      </c>
      <c r="P35" s="207">
        <f>0</f>
        <v>0</v>
      </c>
    </row>
    <row r="36" spans="1:16">
      <c r="A36" s="149" t="s">
        <v>113</v>
      </c>
      <c r="B36" s="203" t="s">
        <v>193</v>
      </c>
      <c r="C36" s="155">
        <f t="shared" si="1"/>
        <v>7540000.1600000001</v>
      </c>
      <c r="D36" s="155">
        <f t="shared" si="1"/>
        <v>0</v>
      </c>
      <c r="E36" s="5"/>
      <c r="F36" s="5"/>
      <c r="G36" s="5">
        <f>'[2]Kvetés KÖH 2024'!$P$286*1.27</f>
        <v>7540000.1600000001</v>
      </c>
      <c r="H36" s="5"/>
      <c r="I36" s="5"/>
      <c r="J36" s="5"/>
      <c r="K36" s="5"/>
      <c r="L36" s="5"/>
      <c r="M36" s="5"/>
      <c r="N36" s="5"/>
      <c r="O36" s="5"/>
      <c r="P36" s="5"/>
    </row>
    <row r="37" spans="1:16">
      <c r="A37" s="149" t="s">
        <v>114</v>
      </c>
      <c r="B37" s="204" t="s">
        <v>194</v>
      </c>
      <c r="C37" s="155">
        <f t="shared" si="1"/>
        <v>635000</v>
      </c>
      <c r="D37" s="155"/>
      <c r="E37" s="5"/>
      <c r="F37" s="5"/>
      <c r="G37" s="5">
        <f>'[2]Kvetés KÖH 2024'!$P$287*1.27</f>
        <v>635000</v>
      </c>
      <c r="H37" s="5"/>
      <c r="I37" s="5"/>
      <c r="J37" s="5"/>
      <c r="K37" s="5"/>
      <c r="L37" s="5"/>
      <c r="M37" s="5"/>
      <c r="N37" s="5"/>
      <c r="O37" s="5"/>
      <c r="P37" s="5"/>
    </row>
    <row r="38" spans="1:16">
      <c r="A38" s="149" t="s">
        <v>115</v>
      </c>
      <c r="B38" s="150" t="s">
        <v>195</v>
      </c>
      <c r="C38" s="155">
        <f t="shared" si="1"/>
        <v>350001</v>
      </c>
      <c r="D38" s="155"/>
      <c r="E38" s="156"/>
      <c r="F38" s="156"/>
      <c r="G38" s="5"/>
      <c r="H38" s="5"/>
      <c r="I38" s="5">
        <f>'[4]Kvetés kiad.2024'!$O$252+'[4]Kvetés kiad.2024'!$O$262</f>
        <v>350001</v>
      </c>
      <c r="J38" s="5"/>
      <c r="K38" s="5"/>
      <c r="L38" s="5"/>
      <c r="M38" s="5"/>
      <c r="N38" s="5"/>
      <c r="O38" s="5"/>
      <c r="P38" s="5"/>
    </row>
    <row r="39" spans="1:16">
      <c r="A39" s="149" t="s">
        <v>141</v>
      </c>
      <c r="B39" s="205" t="s">
        <v>196</v>
      </c>
      <c r="C39" s="155">
        <f t="shared" si="1"/>
        <v>550000</v>
      </c>
      <c r="D39" s="155">
        <f t="shared" si="1"/>
        <v>0</v>
      </c>
      <c r="E39" s="5"/>
      <c r="F39" s="5"/>
      <c r="G39" s="5"/>
      <c r="H39" s="5"/>
      <c r="I39" s="5">
        <f>'[4]Kvetés kiad.2024'!$O$253+'[4]Kvetés kiad.2024'!$O$263</f>
        <v>550000</v>
      </c>
      <c r="J39" s="5"/>
      <c r="K39" s="5"/>
      <c r="L39" s="5"/>
      <c r="M39" s="5"/>
      <c r="N39" s="5"/>
      <c r="O39" s="5"/>
      <c r="P39" s="5"/>
    </row>
    <row r="40" spans="1:16" hidden="1">
      <c r="A40" s="149" t="s">
        <v>142</v>
      </c>
      <c r="B40" s="205" t="s">
        <v>197</v>
      </c>
      <c r="C40" s="155">
        <f t="shared" si="1"/>
        <v>0</v>
      </c>
      <c r="D40" s="15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idden="1">
      <c r="A41" s="149" t="s">
        <v>205</v>
      </c>
      <c r="B41" s="205" t="s">
        <v>198</v>
      </c>
      <c r="C41" s="155">
        <f t="shared" ref="C41:C51" si="2">E41+G41+I41+K41+M41+O41</f>
        <v>0</v>
      </c>
      <c r="D41" s="15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idden="1">
      <c r="A42" s="149" t="s">
        <v>206</v>
      </c>
      <c r="B42" s="205" t="s">
        <v>199</v>
      </c>
      <c r="C42" s="155">
        <f t="shared" si="2"/>
        <v>0</v>
      </c>
      <c r="D42" s="15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idden="1">
      <c r="A43" s="149" t="s">
        <v>207</v>
      </c>
      <c r="B43" s="205" t="s">
        <v>200</v>
      </c>
      <c r="C43" s="155">
        <f t="shared" si="2"/>
        <v>0</v>
      </c>
      <c r="D43" s="15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idden="1">
      <c r="A44" s="149" t="s">
        <v>208</v>
      </c>
      <c r="B44" s="205" t="s">
        <v>201</v>
      </c>
      <c r="C44" s="155">
        <f t="shared" si="2"/>
        <v>0</v>
      </c>
      <c r="D44" s="15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>
      <c r="A45" s="149" t="s">
        <v>209</v>
      </c>
      <c r="B45" s="205" t="s">
        <v>202</v>
      </c>
      <c r="C45" s="155">
        <f t="shared" si="2"/>
        <v>170000</v>
      </c>
      <c r="D45" s="155"/>
      <c r="E45" s="5"/>
      <c r="F45" s="5"/>
      <c r="G45" s="5"/>
      <c r="H45" s="5"/>
      <c r="I45" s="5">
        <f>'[4]Kvetés kiad.2024'!$O$259+'[4]Kvetés kiad.2024'!$O$269</f>
        <v>170000</v>
      </c>
      <c r="J45" s="5"/>
      <c r="K45" s="5"/>
      <c r="L45" s="5"/>
      <c r="M45" s="5"/>
      <c r="N45" s="5"/>
      <c r="O45" s="5"/>
      <c r="P45" s="5"/>
    </row>
    <row r="46" spans="1:16">
      <c r="A46" s="149" t="s">
        <v>210</v>
      </c>
      <c r="B46" s="205" t="s">
        <v>197</v>
      </c>
      <c r="C46" s="155">
        <f t="shared" si="2"/>
        <v>750000</v>
      </c>
      <c r="D46" s="155"/>
      <c r="E46" s="5"/>
      <c r="F46" s="5"/>
      <c r="G46" s="5"/>
      <c r="H46" s="5"/>
      <c r="I46" s="5">
        <f>'[4]Kvetés kiad.2024'!$O$254+'[4]Kvetés kiad.2024'!$O$264</f>
        <v>750000</v>
      </c>
      <c r="J46" s="5"/>
      <c r="K46" s="5"/>
      <c r="L46" s="5"/>
      <c r="M46" s="5"/>
      <c r="N46" s="5"/>
      <c r="O46" s="5"/>
      <c r="P46" s="5"/>
    </row>
    <row r="47" spans="1:16">
      <c r="A47" s="149" t="s">
        <v>211</v>
      </c>
      <c r="B47" s="205" t="s">
        <v>198</v>
      </c>
      <c r="C47" s="155">
        <f t="shared" si="2"/>
        <v>500000</v>
      </c>
      <c r="D47" s="155"/>
      <c r="E47" s="5"/>
      <c r="F47" s="5"/>
      <c r="G47" s="5"/>
      <c r="H47" s="5"/>
      <c r="I47" s="5">
        <f>'[4]Kvetés kiad.2024'!$O$255+'[4]Kvetés kiad.2024'!$O$265</f>
        <v>500000</v>
      </c>
      <c r="J47" s="5"/>
      <c r="K47" s="5"/>
      <c r="L47" s="5"/>
      <c r="M47" s="5"/>
      <c r="N47" s="5"/>
      <c r="O47" s="5"/>
      <c r="P47" s="5"/>
    </row>
    <row r="48" spans="1:16">
      <c r="A48" s="149" t="s">
        <v>212</v>
      </c>
      <c r="B48" s="205" t="s">
        <v>199</v>
      </c>
      <c r="C48" s="155">
        <f t="shared" si="2"/>
        <v>127000</v>
      </c>
      <c r="D48" s="155"/>
      <c r="E48" s="5"/>
      <c r="F48" s="5"/>
      <c r="G48" s="5"/>
      <c r="H48" s="5"/>
      <c r="I48" s="5">
        <f>'[4]Kvetés kiad.2024'!$O$266+'[4]Kvetés kiad.2024'!$O$256</f>
        <v>127000</v>
      </c>
      <c r="J48" s="5"/>
      <c r="K48" s="5"/>
      <c r="L48" s="5"/>
      <c r="M48" s="5"/>
      <c r="N48" s="5"/>
      <c r="O48" s="5"/>
      <c r="P48" s="5"/>
    </row>
    <row r="49" spans="1:16">
      <c r="A49" s="149" t="s">
        <v>116</v>
      </c>
      <c r="B49" s="205" t="s">
        <v>200</v>
      </c>
      <c r="C49" s="155">
        <f t="shared" si="2"/>
        <v>7500000</v>
      </c>
      <c r="D49" s="155"/>
      <c r="E49" s="5"/>
      <c r="F49" s="5"/>
      <c r="G49" s="5"/>
      <c r="H49" s="5"/>
      <c r="I49" s="5">
        <f>'[4]Kvetés kiad.2024'!$O$257+'[4]Kvetés kiad.2024'!$O$267</f>
        <v>7500000</v>
      </c>
      <c r="J49" s="5"/>
      <c r="K49" s="5"/>
      <c r="L49" s="5"/>
      <c r="M49" s="5"/>
      <c r="N49" s="5"/>
      <c r="O49" s="5"/>
      <c r="P49" s="5"/>
    </row>
    <row r="50" spans="1:16">
      <c r="A50" s="149" t="s">
        <v>117</v>
      </c>
      <c r="B50" s="205" t="s">
        <v>201</v>
      </c>
      <c r="C50" s="155">
        <f t="shared" si="2"/>
        <v>250000</v>
      </c>
      <c r="D50" s="155"/>
      <c r="E50" s="5"/>
      <c r="F50" s="5"/>
      <c r="G50" s="5"/>
      <c r="H50" s="5"/>
      <c r="I50" s="5">
        <f>'[4]Kvetés kiad.2024'!$O$258+'[4]Kvetés kiad.2024'!$O$268</f>
        <v>250000</v>
      </c>
      <c r="J50" s="5"/>
      <c r="K50" s="5"/>
      <c r="L50" s="5"/>
      <c r="M50" s="5"/>
      <c r="N50" s="5"/>
      <c r="O50" s="5"/>
      <c r="P50" s="5"/>
    </row>
    <row r="51" spans="1:16">
      <c r="A51" s="149" t="s">
        <v>118</v>
      </c>
      <c r="B51" s="202" t="s">
        <v>204</v>
      </c>
      <c r="C51" s="155">
        <f t="shared" si="2"/>
        <v>287000</v>
      </c>
      <c r="D51" s="155"/>
      <c r="E51" s="5"/>
      <c r="F51" s="5"/>
      <c r="G51" s="5"/>
      <c r="H51" s="5"/>
      <c r="I51" s="5"/>
      <c r="J51" s="5"/>
      <c r="K51" s="5">
        <f>'[5]Költségvetés 2024'!$H$123</f>
        <v>287000</v>
      </c>
      <c r="L51" s="5"/>
      <c r="M51" s="5"/>
      <c r="N51" s="5"/>
      <c r="O51" s="5"/>
      <c r="P51" s="5"/>
    </row>
    <row r="52" spans="1:16">
      <c r="A52" s="149"/>
      <c r="B52" s="157" t="s">
        <v>119</v>
      </c>
      <c r="C52" s="158">
        <f>E52+G52+I52+K52+M52+O52</f>
        <v>429541994.16000003</v>
      </c>
      <c r="D52" s="158">
        <f>SUM(D8:D39)</f>
        <v>0</v>
      </c>
      <c r="E52" s="159">
        <f>SUM(E8:E44)</f>
        <v>388239493</v>
      </c>
      <c r="F52" s="159">
        <f>SUM(F8:F44)</f>
        <v>0</v>
      </c>
      <c r="G52" s="159">
        <f>SUM(G8:G44)</f>
        <v>8175000.1600000001</v>
      </c>
      <c r="H52" s="159">
        <f>SUM(H8:H44)</f>
        <v>0</v>
      </c>
      <c r="I52" s="159">
        <f>SUM(I8:I51)</f>
        <v>10197001</v>
      </c>
      <c r="J52" s="159">
        <f>SUM(J8:J44)</f>
        <v>0</v>
      </c>
      <c r="K52" s="159">
        <f>SUM(K8:K51)</f>
        <v>287000</v>
      </c>
      <c r="L52" s="159">
        <f>SUM(L8:L44)</f>
        <v>0</v>
      </c>
      <c r="M52" s="159">
        <f>SUM(M8:M44)</f>
        <v>3556000</v>
      </c>
      <c r="N52" s="159">
        <f>SUM(N8:N44)</f>
        <v>0</v>
      </c>
      <c r="O52" s="159">
        <f>SUM(O8:O44)</f>
        <v>19087500</v>
      </c>
      <c r="P52" s="159">
        <f>SUM(P8:P44)</f>
        <v>0</v>
      </c>
    </row>
    <row r="53" spans="1:16">
      <c r="A53" s="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>
      <c r="A54" s="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16">
      <c r="A55" s="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1:16">
      <c r="A56" s="1"/>
      <c r="C56" s="12">
        <f>C52-Kiadások!C19</f>
        <v>0.1600000262260437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>
      <c r="C57" s="12"/>
      <c r="D57" s="12"/>
      <c r="E57" s="12"/>
      <c r="F57" s="12"/>
      <c r="G57" s="12"/>
      <c r="H57" s="12"/>
      <c r="I57" s="12"/>
      <c r="J57" s="12"/>
      <c r="K57" s="12"/>
      <c r="L57" s="12">
        <f>H52+J52+L52+N52+P52</f>
        <v>0</v>
      </c>
      <c r="M57" s="12"/>
      <c r="N57" s="12"/>
      <c r="O57" s="12"/>
      <c r="P57" s="12"/>
    </row>
    <row r="58" spans="1:16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</sheetData>
  <mergeCells count="9">
    <mergeCell ref="B4:O4"/>
    <mergeCell ref="A6:B7"/>
    <mergeCell ref="C6:D6"/>
    <mergeCell ref="E6:F6"/>
    <mergeCell ref="G6:H6"/>
    <mergeCell ref="I6:J6"/>
    <mergeCell ref="K6:L6"/>
    <mergeCell ref="M6:N6"/>
    <mergeCell ref="O6:P6"/>
  </mergeCells>
  <phoneticPr fontId="21" type="noConversion"/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53073-4A4E-421E-8448-9C2B93C60189}">
  <dimension ref="B1:Q60"/>
  <sheetViews>
    <sheetView view="pageBreakPreview" zoomScale="60" zoomScaleNormal="120" workbookViewId="0">
      <selection activeCell="L1" sqref="L1:Q1048576"/>
    </sheetView>
  </sheetViews>
  <sheetFormatPr defaultRowHeight="15"/>
  <cols>
    <col min="1" max="1" width="1.5703125" customWidth="1"/>
    <col min="2" max="2" width="4.5703125" customWidth="1"/>
    <col min="3" max="3" width="46.5703125" customWidth="1"/>
    <col min="4" max="4" width="13" customWidth="1"/>
    <col min="5" max="5" width="11.42578125" hidden="1" customWidth="1"/>
    <col min="6" max="6" width="12.5703125" customWidth="1"/>
    <col min="7" max="7" width="13" hidden="1" customWidth="1"/>
    <col min="8" max="8" width="5.42578125" hidden="1" customWidth="1"/>
    <col min="9" max="9" width="10.7109375" hidden="1" customWidth="1"/>
    <col min="10" max="10" width="9.85546875" customWidth="1"/>
    <col min="11" max="11" width="10.7109375" hidden="1" customWidth="1"/>
    <col min="12" max="12" width="5.42578125" hidden="1" customWidth="1"/>
    <col min="13" max="13" width="10.85546875" hidden="1" customWidth="1"/>
    <col min="14" max="14" width="5.42578125" hidden="1" customWidth="1"/>
    <col min="15" max="15" width="10.7109375" hidden="1" customWidth="1"/>
    <col min="16" max="16" width="7.42578125" hidden="1" customWidth="1"/>
    <col min="17" max="17" width="9.42578125" hidden="1" customWidth="1"/>
    <col min="18" max="18" width="9.5703125" customWidth="1"/>
    <col min="20" max="20" width="7.5703125" customWidth="1"/>
    <col min="257" max="257" width="1.5703125" customWidth="1"/>
    <col min="258" max="258" width="4.5703125" customWidth="1"/>
    <col min="259" max="259" width="48.28515625" customWidth="1"/>
    <col min="260" max="260" width="11.28515625" customWidth="1"/>
    <col min="261" max="261" width="11.42578125" customWidth="1"/>
    <col min="262" max="262" width="11.140625" customWidth="1"/>
    <col min="263" max="263" width="13" customWidth="1"/>
    <col min="264" max="264" width="5.42578125" customWidth="1"/>
    <col min="265" max="265" width="10.7109375" customWidth="1"/>
    <col min="266" max="266" width="9.85546875" customWidth="1"/>
    <col min="267" max="267" width="10.7109375" customWidth="1"/>
    <col min="268" max="268" width="5.42578125" customWidth="1"/>
    <col min="269" max="269" width="10.85546875" customWidth="1"/>
    <col min="270" max="270" width="5.42578125" customWidth="1"/>
    <col min="271" max="271" width="10.7109375" customWidth="1"/>
    <col min="272" max="272" width="7.42578125" customWidth="1"/>
    <col min="273" max="273" width="9.42578125" customWidth="1"/>
    <col min="274" max="274" width="9.5703125" customWidth="1"/>
    <col min="276" max="276" width="7.5703125" customWidth="1"/>
    <col min="513" max="513" width="1.5703125" customWidth="1"/>
    <col min="514" max="514" width="4.5703125" customWidth="1"/>
    <col min="515" max="515" width="48.28515625" customWidth="1"/>
    <col min="516" max="516" width="11.28515625" customWidth="1"/>
    <col min="517" max="517" width="11.42578125" customWidth="1"/>
    <col min="518" max="518" width="11.140625" customWidth="1"/>
    <col min="519" max="519" width="13" customWidth="1"/>
    <col min="520" max="520" width="5.42578125" customWidth="1"/>
    <col min="521" max="521" width="10.7109375" customWidth="1"/>
    <col min="522" max="522" width="9.85546875" customWidth="1"/>
    <col min="523" max="523" width="10.7109375" customWidth="1"/>
    <col min="524" max="524" width="5.42578125" customWidth="1"/>
    <col min="525" max="525" width="10.85546875" customWidth="1"/>
    <col min="526" max="526" width="5.42578125" customWidth="1"/>
    <col min="527" max="527" width="10.7109375" customWidth="1"/>
    <col min="528" max="528" width="7.42578125" customWidth="1"/>
    <col min="529" max="529" width="9.42578125" customWidth="1"/>
    <col min="530" max="530" width="9.5703125" customWidth="1"/>
    <col min="532" max="532" width="7.5703125" customWidth="1"/>
    <col min="769" max="769" width="1.5703125" customWidth="1"/>
    <col min="770" max="770" width="4.5703125" customWidth="1"/>
    <col min="771" max="771" width="48.28515625" customWidth="1"/>
    <col min="772" max="772" width="11.28515625" customWidth="1"/>
    <col min="773" max="773" width="11.42578125" customWidth="1"/>
    <col min="774" max="774" width="11.140625" customWidth="1"/>
    <col min="775" max="775" width="13" customWidth="1"/>
    <col min="776" max="776" width="5.42578125" customWidth="1"/>
    <col min="777" max="777" width="10.7109375" customWidth="1"/>
    <col min="778" max="778" width="9.85546875" customWidth="1"/>
    <col min="779" max="779" width="10.7109375" customWidth="1"/>
    <col min="780" max="780" width="5.42578125" customWidth="1"/>
    <col min="781" max="781" width="10.85546875" customWidth="1"/>
    <col min="782" max="782" width="5.42578125" customWidth="1"/>
    <col min="783" max="783" width="10.7109375" customWidth="1"/>
    <col min="784" max="784" width="7.42578125" customWidth="1"/>
    <col min="785" max="785" width="9.42578125" customWidth="1"/>
    <col min="786" max="786" width="9.5703125" customWidth="1"/>
    <col min="788" max="788" width="7.5703125" customWidth="1"/>
    <col min="1025" max="1025" width="1.5703125" customWidth="1"/>
    <col min="1026" max="1026" width="4.5703125" customWidth="1"/>
    <col min="1027" max="1027" width="48.28515625" customWidth="1"/>
    <col min="1028" max="1028" width="11.28515625" customWidth="1"/>
    <col min="1029" max="1029" width="11.42578125" customWidth="1"/>
    <col min="1030" max="1030" width="11.140625" customWidth="1"/>
    <col min="1031" max="1031" width="13" customWidth="1"/>
    <col min="1032" max="1032" width="5.42578125" customWidth="1"/>
    <col min="1033" max="1033" width="10.7109375" customWidth="1"/>
    <col min="1034" max="1034" width="9.85546875" customWidth="1"/>
    <col min="1035" max="1035" width="10.7109375" customWidth="1"/>
    <col min="1036" max="1036" width="5.42578125" customWidth="1"/>
    <col min="1037" max="1037" width="10.85546875" customWidth="1"/>
    <col min="1038" max="1038" width="5.42578125" customWidth="1"/>
    <col min="1039" max="1039" width="10.7109375" customWidth="1"/>
    <col min="1040" max="1040" width="7.42578125" customWidth="1"/>
    <col min="1041" max="1041" width="9.42578125" customWidth="1"/>
    <col min="1042" max="1042" width="9.5703125" customWidth="1"/>
    <col min="1044" max="1044" width="7.5703125" customWidth="1"/>
    <col min="1281" max="1281" width="1.5703125" customWidth="1"/>
    <col min="1282" max="1282" width="4.5703125" customWidth="1"/>
    <col min="1283" max="1283" width="48.28515625" customWidth="1"/>
    <col min="1284" max="1284" width="11.28515625" customWidth="1"/>
    <col min="1285" max="1285" width="11.42578125" customWidth="1"/>
    <col min="1286" max="1286" width="11.140625" customWidth="1"/>
    <col min="1287" max="1287" width="13" customWidth="1"/>
    <col min="1288" max="1288" width="5.42578125" customWidth="1"/>
    <col min="1289" max="1289" width="10.7109375" customWidth="1"/>
    <col min="1290" max="1290" width="9.85546875" customWidth="1"/>
    <col min="1291" max="1291" width="10.7109375" customWidth="1"/>
    <col min="1292" max="1292" width="5.42578125" customWidth="1"/>
    <col min="1293" max="1293" width="10.85546875" customWidth="1"/>
    <col min="1294" max="1294" width="5.42578125" customWidth="1"/>
    <col min="1295" max="1295" width="10.7109375" customWidth="1"/>
    <col min="1296" max="1296" width="7.42578125" customWidth="1"/>
    <col min="1297" max="1297" width="9.42578125" customWidth="1"/>
    <col min="1298" max="1298" width="9.5703125" customWidth="1"/>
    <col min="1300" max="1300" width="7.5703125" customWidth="1"/>
    <col min="1537" max="1537" width="1.5703125" customWidth="1"/>
    <col min="1538" max="1538" width="4.5703125" customWidth="1"/>
    <col min="1539" max="1539" width="48.28515625" customWidth="1"/>
    <col min="1540" max="1540" width="11.28515625" customWidth="1"/>
    <col min="1541" max="1541" width="11.42578125" customWidth="1"/>
    <col min="1542" max="1542" width="11.140625" customWidth="1"/>
    <col min="1543" max="1543" width="13" customWidth="1"/>
    <col min="1544" max="1544" width="5.42578125" customWidth="1"/>
    <col min="1545" max="1545" width="10.7109375" customWidth="1"/>
    <col min="1546" max="1546" width="9.85546875" customWidth="1"/>
    <col min="1547" max="1547" width="10.7109375" customWidth="1"/>
    <col min="1548" max="1548" width="5.42578125" customWidth="1"/>
    <col min="1549" max="1549" width="10.85546875" customWidth="1"/>
    <col min="1550" max="1550" width="5.42578125" customWidth="1"/>
    <col min="1551" max="1551" width="10.7109375" customWidth="1"/>
    <col min="1552" max="1552" width="7.42578125" customWidth="1"/>
    <col min="1553" max="1553" width="9.42578125" customWidth="1"/>
    <col min="1554" max="1554" width="9.5703125" customWidth="1"/>
    <col min="1556" max="1556" width="7.5703125" customWidth="1"/>
    <col min="1793" max="1793" width="1.5703125" customWidth="1"/>
    <col min="1794" max="1794" width="4.5703125" customWidth="1"/>
    <col min="1795" max="1795" width="48.28515625" customWidth="1"/>
    <col min="1796" max="1796" width="11.28515625" customWidth="1"/>
    <col min="1797" max="1797" width="11.42578125" customWidth="1"/>
    <col min="1798" max="1798" width="11.140625" customWidth="1"/>
    <col min="1799" max="1799" width="13" customWidth="1"/>
    <col min="1800" max="1800" width="5.42578125" customWidth="1"/>
    <col min="1801" max="1801" width="10.7109375" customWidth="1"/>
    <col min="1802" max="1802" width="9.85546875" customWidth="1"/>
    <col min="1803" max="1803" width="10.7109375" customWidth="1"/>
    <col min="1804" max="1804" width="5.42578125" customWidth="1"/>
    <col min="1805" max="1805" width="10.85546875" customWidth="1"/>
    <col min="1806" max="1806" width="5.42578125" customWidth="1"/>
    <col min="1807" max="1807" width="10.7109375" customWidth="1"/>
    <col min="1808" max="1808" width="7.42578125" customWidth="1"/>
    <col min="1809" max="1809" width="9.42578125" customWidth="1"/>
    <col min="1810" max="1810" width="9.5703125" customWidth="1"/>
    <col min="1812" max="1812" width="7.5703125" customWidth="1"/>
    <col min="2049" max="2049" width="1.5703125" customWidth="1"/>
    <col min="2050" max="2050" width="4.5703125" customWidth="1"/>
    <col min="2051" max="2051" width="48.28515625" customWidth="1"/>
    <col min="2052" max="2052" width="11.28515625" customWidth="1"/>
    <col min="2053" max="2053" width="11.42578125" customWidth="1"/>
    <col min="2054" max="2054" width="11.140625" customWidth="1"/>
    <col min="2055" max="2055" width="13" customWidth="1"/>
    <col min="2056" max="2056" width="5.42578125" customWidth="1"/>
    <col min="2057" max="2057" width="10.7109375" customWidth="1"/>
    <col min="2058" max="2058" width="9.85546875" customWidth="1"/>
    <col min="2059" max="2059" width="10.7109375" customWidth="1"/>
    <col min="2060" max="2060" width="5.42578125" customWidth="1"/>
    <col min="2061" max="2061" width="10.85546875" customWidth="1"/>
    <col min="2062" max="2062" width="5.42578125" customWidth="1"/>
    <col min="2063" max="2063" width="10.7109375" customWidth="1"/>
    <col min="2064" max="2064" width="7.42578125" customWidth="1"/>
    <col min="2065" max="2065" width="9.42578125" customWidth="1"/>
    <col min="2066" max="2066" width="9.5703125" customWidth="1"/>
    <col min="2068" max="2068" width="7.5703125" customWidth="1"/>
    <col min="2305" max="2305" width="1.5703125" customWidth="1"/>
    <col min="2306" max="2306" width="4.5703125" customWidth="1"/>
    <col min="2307" max="2307" width="48.28515625" customWidth="1"/>
    <col min="2308" max="2308" width="11.28515625" customWidth="1"/>
    <col min="2309" max="2309" width="11.42578125" customWidth="1"/>
    <col min="2310" max="2310" width="11.140625" customWidth="1"/>
    <col min="2311" max="2311" width="13" customWidth="1"/>
    <col min="2312" max="2312" width="5.42578125" customWidth="1"/>
    <col min="2313" max="2313" width="10.7109375" customWidth="1"/>
    <col min="2314" max="2314" width="9.85546875" customWidth="1"/>
    <col min="2315" max="2315" width="10.7109375" customWidth="1"/>
    <col min="2316" max="2316" width="5.42578125" customWidth="1"/>
    <col min="2317" max="2317" width="10.85546875" customWidth="1"/>
    <col min="2318" max="2318" width="5.42578125" customWidth="1"/>
    <col min="2319" max="2319" width="10.7109375" customWidth="1"/>
    <col min="2320" max="2320" width="7.42578125" customWidth="1"/>
    <col min="2321" max="2321" width="9.42578125" customWidth="1"/>
    <col min="2322" max="2322" width="9.5703125" customWidth="1"/>
    <col min="2324" max="2324" width="7.5703125" customWidth="1"/>
    <col min="2561" max="2561" width="1.5703125" customWidth="1"/>
    <col min="2562" max="2562" width="4.5703125" customWidth="1"/>
    <col min="2563" max="2563" width="48.28515625" customWidth="1"/>
    <col min="2564" max="2564" width="11.28515625" customWidth="1"/>
    <col min="2565" max="2565" width="11.42578125" customWidth="1"/>
    <col min="2566" max="2566" width="11.140625" customWidth="1"/>
    <col min="2567" max="2567" width="13" customWidth="1"/>
    <col min="2568" max="2568" width="5.42578125" customWidth="1"/>
    <col min="2569" max="2569" width="10.7109375" customWidth="1"/>
    <col min="2570" max="2570" width="9.85546875" customWidth="1"/>
    <col min="2571" max="2571" width="10.7109375" customWidth="1"/>
    <col min="2572" max="2572" width="5.42578125" customWidth="1"/>
    <col min="2573" max="2573" width="10.85546875" customWidth="1"/>
    <col min="2574" max="2574" width="5.42578125" customWidth="1"/>
    <col min="2575" max="2575" width="10.7109375" customWidth="1"/>
    <col min="2576" max="2576" width="7.42578125" customWidth="1"/>
    <col min="2577" max="2577" width="9.42578125" customWidth="1"/>
    <col min="2578" max="2578" width="9.5703125" customWidth="1"/>
    <col min="2580" max="2580" width="7.5703125" customWidth="1"/>
    <col min="2817" max="2817" width="1.5703125" customWidth="1"/>
    <col min="2818" max="2818" width="4.5703125" customWidth="1"/>
    <col min="2819" max="2819" width="48.28515625" customWidth="1"/>
    <col min="2820" max="2820" width="11.28515625" customWidth="1"/>
    <col min="2821" max="2821" width="11.42578125" customWidth="1"/>
    <col min="2822" max="2822" width="11.140625" customWidth="1"/>
    <col min="2823" max="2823" width="13" customWidth="1"/>
    <col min="2824" max="2824" width="5.42578125" customWidth="1"/>
    <col min="2825" max="2825" width="10.7109375" customWidth="1"/>
    <col min="2826" max="2826" width="9.85546875" customWidth="1"/>
    <col min="2827" max="2827" width="10.7109375" customWidth="1"/>
    <col min="2828" max="2828" width="5.42578125" customWidth="1"/>
    <col min="2829" max="2829" width="10.85546875" customWidth="1"/>
    <col min="2830" max="2830" width="5.42578125" customWidth="1"/>
    <col min="2831" max="2831" width="10.7109375" customWidth="1"/>
    <col min="2832" max="2832" width="7.42578125" customWidth="1"/>
    <col min="2833" max="2833" width="9.42578125" customWidth="1"/>
    <col min="2834" max="2834" width="9.5703125" customWidth="1"/>
    <col min="2836" max="2836" width="7.5703125" customWidth="1"/>
    <col min="3073" max="3073" width="1.5703125" customWidth="1"/>
    <col min="3074" max="3074" width="4.5703125" customWidth="1"/>
    <col min="3075" max="3075" width="48.28515625" customWidth="1"/>
    <col min="3076" max="3076" width="11.28515625" customWidth="1"/>
    <col min="3077" max="3077" width="11.42578125" customWidth="1"/>
    <col min="3078" max="3078" width="11.140625" customWidth="1"/>
    <col min="3079" max="3079" width="13" customWidth="1"/>
    <col min="3080" max="3080" width="5.42578125" customWidth="1"/>
    <col min="3081" max="3081" width="10.7109375" customWidth="1"/>
    <col min="3082" max="3082" width="9.85546875" customWidth="1"/>
    <col min="3083" max="3083" width="10.7109375" customWidth="1"/>
    <col min="3084" max="3084" width="5.42578125" customWidth="1"/>
    <col min="3085" max="3085" width="10.85546875" customWidth="1"/>
    <col min="3086" max="3086" width="5.42578125" customWidth="1"/>
    <col min="3087" max="3087" width="10.7109375" customWidth="1"/>
    <col min="3088" max="3088" width="7.42578125" customWidth="1"/>
    <col min="3089" max="3089" width="9.42578125" customWidth="1"/>
    <col min="3090" max="3090" width="9.5703125" customWidth="1"/>
    <col min="3092" max="3092" width="7.5703125" customWidth="1"/>
    <col min="3329" max="3329" width="1.5703125" customWidth="1"/>
    <col min="3330" max="3330" width="4.5703125" customWidth="1"/>
    <col min="3331" max="3331" width="48.28515625" customWidth="1"/>
    <col min="3332" max="3332" width="11.28515625" customWidth="1"/>
    <col min="3333" max="3333" width="11.42578125" customWidth="1"/>
    <col min="3334" max="3334" width="11.140625" customWidth="1"/>
    <col min="3335" max="3335" width="13" customWidth="1"/>
    <col min="3336" max="3336" width="5.42578125" customWidth="1"/>
    <col min="3337" max="3337" width="10.7109375" customWidth="1"/>
    <col min="3338" max="3338" width="9.85546875" customWidth="1"/>
    <col min="3339" max="3339" width="10.7109375" customWidth="1"/>
    <col min="3340" max="3340" width="5.42578125" customWidth="1"/>
    <col min="3341" max="3341" width="10.85546875" customWidth="1"/>
    <col min="3342" max="3342" width="5.42578125" customWidth="1"/>
    <col min="3343" max="3343" width="10.7109375" customWidth="1"/>
    <col min="3344" max="3344" width="7.42578125" customWidth="1"/>
    <col min="3345" max="3345" width="9.42578125" customWidth="1"/>
    <col min="3346" max="3346" width="9.5703125" customWidth="1"/>
    <col min="3348" max="3348" width="7.5703125" customWidth="1"/>
    <col min="3585" max="3585" width="1.5703125" customWidth="1"/>
    <col min="3586" max="3586" width="4.5703125" customWidth="1"/>
    <col min="3587" max="3587" width="48.28515625" customWidth="1"/>
    <col min="3588" max="3588" width="11.28515625" customWidth="1"/>
    <col min="3589" max="3589" width="11.42578125" customWidth="1"/>
    <col min="3590" max="3590" width="11.140625" customWidth="1"/>
    <col min="3591" max="3591" width="13" customWidth="1"/>
    <col min="3592" max="3592" width="5.42578125" customWidth="1"/>
    <col min="3593" max="3593" width="10.7109375" customWidth="1"/>
    <col min="3594" max="3594" width="9.85546875" customWidth="1"/>
    <col min="3595" max="3595" width="10.7109375" customWidth="1"/>
    <col min="3596" max="3596" width="5.42578125" customWidth="1"/>
    <col min="3597" max="3597" width="10.85546875" customWidth="1"/>
    <col min="3598" max="3598" width="5.42578125" customWidth="1"/>
    <col min="3599" max="3599" width="10.7109375" customWidth="1"/>
    <col min="3600" max="3600" width="7.42578125" customWidth="1"/>
    <col min="3601" max="3601" width="9.42578125" customWidth="1"/>
    <col min="3602" max="3602" width="9.5703125" customWidth="1"/>
    <col min="3604" max="3604" width="7.5703125" customWidth="1"/>
    <col min="3841" max="3841" width="1.5703125" customWidth="1"/>
    <col min="3842" max="3842" width="4.5703125" customWidth="1"/>
    <col min="3843" max="3843" width="48.28515625" customWidth="1"/>
    <col min="3844" max="3844" width="11.28515625" customWidth="1"/>
    <col min="3845" max="3845" width="11.42578125" customWidth="1"/>
    <col min="3846" max="3846" width="11.140625" customWidth="1"/>
    <col min="3847" max="3847" width="13" customWidth="1"/>
    <col min="3848" max="3848" width="5.42578125" customWidth="1"/>
    <col min="3849" max="3849" width="10.7109375" customWidth="1"/>
    <col min="3850" max="3850" width="9.85546875" customWidth="1"/>
    <col min="3851" max="3851" width="10.7109375" customWidth="1"/>
    <col min="3852" max="3852" width="5.42578125" customWidth="1"/>
    <col min="3853" max="3853" width="10.85546875" customWidth="1"/>
    <col min="3854" max="3854" width="5.42578125" customWidth="1"/>
    <col min="3855" max="3855" width="10.7109375" customWidth="1"/>
    <col min="3856" max="3856" width="7.42578125" customWidth="1"/>
    <col min="3857" max="3857" width="9.42578125" customWidth="1"/>
    <col min="3858" max="3858" width="9.5703125" customWidth="1"/>
    <col min="3860" max="3860" width="7.5703125" customWidth="1"/>
    <col min="4097" max="4097" width="1.5703125" customWidth="1"/>
    <col min="4098" max="4098" width="4.5703125" customWidth="1"/>
    <col min="4099" max="4099" width="48.28515625" customWidth="1"/>
    <col min="4100" max="4100" width="11.28515625" customWidth="1"/>
    <col min="4101" max="4101" width="11.42578125" customWidth="1"/>
    <col min="4102" max="4102" width="11.140625" customWidth="1"/>
    <col min="4103" max="4103" width="13" customWidth="1"/>
    <col min="4104" max="4104" width="5.42578125" customWidth="1"/>
    <col min="4105" max="4105" width="10.7109375" customWidth="1"/>
    <col min="4106" max="4106" width="9.85546875" customWidth="1"/>
    <col min="4107" max="4107" width="10.7109375" customWidth="1"/>
    <col min="4108" max="4108" width="5.42578125" customWidth="1"/>
    <col min="4109" max="4109" width="10.85546875" customWidth="1"/>
    <col min="4110" max="4110" width="5.42578125" customWidth="1"/>
    <col min="4111" max="4111" width="10.7109375" customWidth="1"/>
    <col min="4112" max="4112" width="7.42578125" customWidth="1"/>
    <col min="4113" max="4113" width="9.42578125" customWidth="1"/>
    <col min="4114" max="4114" width="9.5703125" customWidth="1"/>
    <col min="4116" max="4116" width="7.5703125" customWidth="1"/>
    <col min="4353" max="4353" width="1.5703125" customWidth="1"/>
    <col min="4354" max="4354" width="4.5703125" customWidth="1"/>
    <col min="4355" max="4355" width="48.28515625" customWidth="1"/>
    <col min="4356" max="4356" width="11.28515625" customWidth="1"/>
    <col min="4357" max="4357" width="11.42578125" customWidth="1"/>
    <col min="4358" max="4358" width="11.140625" customWidth="1"/>
    <col min="4359" max="4359" width="13" customWidth="1"/>
    <col min="4360" max="4360" width="5.42578125" customWidth="1"/>
    <col min="4361" max="4361" width="10.7109375" customWidth="1"/>
    <col min="4362" max="4362" width="9.85546875" customWidth="1"/>
    <col min="4363" max="4363" width="10.7109375" customWidth="1"/>
    <col min="4364" max="4364" width="5.42578125" customWidth="1"/>
    <col min="4365" max="4365" width="10.85546875" customWidth="1"/>
    <col min="4366" max="4366" width="5.42578125" customWidth="1"/>
    <col min="4367" max="4367" width="10.7109375" customWidth="1"/>
    <col min="4368" max="4368" width="7.42578125" customWidth="1"/>
    <col min="4369" max="4369" width="9.42578125" customWidth="1"/>
    <col min="4370" max="4370" width="9.5703125" customWidth="1"/>
    <col min="4372" max="4372" width="7.5703125" customWidth="1"/>
    <col min="4609" max="4609" width="1.5703125" customWidth="1"/>
    <col min="4610" max="4610" width="4.5703125" customWidth="1"/>
    <col min="4611" max="4611" width="48.28515625" customWidth="1"/>
    <col min="4612" max="4612" width="11.28515625" customWidth="1"/>
    <col min="4613" max="4613" width="11.42578125" customWidth="1"/>
    <col min="4614" max="4614" width="11.140625" customWidth="1"/>
    <col min="4615" max="4615" width="13" customWidth="1"/>
    <col min="4616" max="4616" width="5.42578125" customWidth="1"/>
    <col min="4617" max="4617" width="10.7109375" customWidth="1"/>
    <col min="4618" max="4618" width="9.85546875" customWidth="1"/>
    <col min="4619" max="4619" width="10.7109375" customWidth="1"/>
    <col min="4620" max="4620" width="5.42578125" customWidth="1"/>
    <col min="4621" max="4621" width="10.85546875" customWidth="1"/>
    <col min="4622" max="4622" width="5.42578125" customWidth="1"/>
    <col min="4623" max="4623" width="10.7109375" customWidth="1"/>
    <col min="4624" max="4624" width="7.42578125" customWidth="1"/>
    <col min="4625" max="4625" width="9.42578125" customWidth="1"/>
    <col min="4626" max="4626" width="9.5703125" customWidth="1"/>
    <col min="4628" max="4628" width="7.5703125" customWidth="1"/>
    <col min="4865" max="4865" width="1.5703125" customWidth="1"/>
    <col min="4866" max="4866" width="4.5703125" customWidth="1"/>
    <col min="4867" max="4867" width="48.28515625" customWidth="1"/>
    <col min="4868" max="4868" width="11.28515625" customWidth="1"/>
    <col min="4869" max="4869" width="11.42578125" customWidth="1"/>
    <col min="4870" max="4870" width="11.140625" customWidth="1"/>
    <col min="4871" max="4871" width="13" customWidth="1"/>
    <col min="4872" max="4872" width="5.42578125" customWidth="1"/>
    <col min="4873" max="4873" width="10.7109375" customWidth="1"/>
    <col min="4874" max="4874" width="9.85546875" customWidth="1"/>
    <col min="4875" max="4875" width="10.7109375" customWidth="1"/>
    <col min="4876" max="4876" width="5.42578125" customWidth="1"/>
    <col min="4877" max="4877" width="10.85546875" customWidth="1"/>
    <col min="4878" max="4878" width="5.42578125" customWidth="1"/>
    <col min="4879" max="4879" width="10.7109375" customWidth="1"/>
    <col min="4880" max="4880" width="7.42578125" customWidth="1"/>
    <col min="4881" max="4881" width="9.42578125" customWidth="1"/>
    <col min="4882" max="4882" width="9.5703125" customWidth="1"/>
    <col min="4884" max="4884" width="7.5703125" customWidth="1"/>
    <col min="5121" max="5121" width="1.5703125" customWidth="1"/>
    <col min="5122" max="5122" width="4.5703125" customWidth="1"/>
    <col min="5123" max="5123" width="48.28515625" customWidth="1"/>
    <col min="5124" max="5124" width="11.28515625" customWidth="1"/>
    <col min="5125" max="5125" width="11.42578125" customWidth="1"/>
    <col min="5126" max="5126" width="11.140625" customWidth="1"/>
    <col min="5127" max="5127" width="13" customWidth="1"/>
    <col min="5128" max="5128" width="5.42578125" customWidth="1"/>
    <col min="5129" max="5129" width="10.7109375" customWidth="1"/>
    <col min="5130" max="5130" width="9.85546875" customWidth="1"/>
    <col min="5131" max="5131" width="10.7109375" customWidth="1"/>
    <col min="5132" max="5132" width="5.42578125" customWidth="1"/>
    <col min="5133" max="5133" width="10.85546875" customWidth="1"/>
    <col min="5134" max="5134" width="5.42578125" customWidth="1"/>
    <col min="5135" max="5135" width="10.7109375" customWidth="1"/>
    <col min="5136" max="5136" width="7.42578125" customWidth="1"/>
    <col min="5137" max="5137" width="9.42578125" customWidth="1"/>
    <col min="5138" max="5138" width="9.5703125" customWidth="1"/>
    <col min="5140" max="5140" width="7.5703125" customWidth="1"/>
    <col min="5377" max="5377" width="1.5703125" customWidth="1"/>
    <col min="5378" max="5378" width="4.5703125" customWidth="1"/>
    <col min="5379" max="5379" width="48.28515625" customWidth="1"/>
    <col min="5380" max="5380" width="11.28515625" customWidth="1"/>
    <col min="5381" max="5381" width="11.42578125" customWidth="1"/>
    <col min="5382" max="5382" width="11.140625" customWidth="1"/>
    <col min="5383" max="5383" width="13" customWidth="1"/>
    <col min="5384" max="5384" width="5.42578125" customWidth="1"/>
    <col min="5385" max="5385" width="10.7109375" customWidth="1"/>
    <col min="5386" max="5386" width="9.85546875" customWidth="1"/>
    <col min="5387" max="5387" width="10.7109375" customWidth="1"/>
    <col min="5388" max="5388" width="5.42578125" customWidth="1"/>
    <col min="5389" max="5389" width="10.85546875" customWidth="1"/>
    <col min="5390" max="5390" width="5.42578125" customWidth="1"/>
    <col min="5391" max="5391" width="10.7109375" customWidth="1"/>
    <col min="5392" max="5392" width="7.42578125" customWidth="1"/>
    <col min="5393" max="5393" width="9.42578125" customWidth="1"/>
    <col min="5394" max="5394" width="9.5703125" customWidth="1"/>
    <col min="5396" max="5396" width="7.5703125" customWidth="1"/>
    <col min="5633" max="5633" width="1.5703125" customWidth="1"/>
    <col min="5634" max="5634" width="4.5703125" customWidth="1"/>
    <col min="5635" max="5635" width="48.28515625" customWidth="1"/>
    <col min="5636" max="5636" width="11.28515625" customWidth="1"/>
    <col min="5637" max="5637" width="11.42578125" customWidth="1"/>
    <col min="5638" max="5638" width="11.140625" customWidth="1"/>
    <col min="5639" max="5639" width="13" customWidth="1"/>
    <col min="5640" max="5640" width="5.42578125" customWidth="1"/>
    <col min="5641" max="5641" width="10.7109375" customWidth="1"/>
    <col min="5642" max="5642" width="9.85546875" customWidth="1"/>
    <col min="5643" max="5643" width="10.7109375" customWidth="1"/>
    <col min="5644" max="5644" width="5.42578125" customWidth="1"/>
    <col min="5645" max="5645" width="10.85546875" customWidth="1"/>
    <col min="5646" max="5646" width="5.42578125" customWidth="1"/>
    <col min="5647" max="5647" width="10.7109375" customWidth="1"/>
    <col min="5648" max="5648" width="7.42578125" customWidth="1"/>
    <col min="5649" max="5649" width="9.42578125" customWidth="1"/>
    <col min="5650" max="5650" width="9.5703125" customWidth="1"/>
    <col min="5652" max="5652" width="7.5703125" customWidth="1"/>
    <col min="5889" max="5889" width="1.5703125" customWidth="1"/>
    <col min="5890" max="5890" width="4.5703125" customWidth="1"/>
    <col min="5891" max="5891" width="48.28515625" customWidth="1"/>
    <col min="5892" max="5892" width="11.28515625" customWidth="1"/>
    <col min="5893" max="5893" width="11.42578125" customWidth="1"/>
    <col min="5894" max="5894" width="11.140625" customWidth="1"/>
    <col min="5895" max="5895" width="13" customWidth="1"/>
    <col min="5896" max="5896" width="5.42578125" customWidth="1"/>
    <col min="5897" max="5897" width="10.7109375" customWidth="1"/>
    <col min="5898" max="5898" width="9.85546875" customWidth="1"/>
    <col min="5899" max="5899" width="10.7109375" customWidth="1"/>
    <col min="5900" max="5900" width="5.42578125" customWidth="1"/>
    <col min="5901" max="5901" width="10.85546875" customWidth="1"/>
    <col min="5902" max="5902" width="5.42578125" customWidth="1"/>
    <col min="5903" max="5903" width="10.7109375" customWidth="1"/>
    <col min="5904" max="5904" width="7.42578125" customWidth="1"/>
    <col min="5905" max="5905" width="9.42578125" customWidth="1"/>
    <col min="5906" max="5906" width="9.5703125" customWidth="1"/>
    <col min="5908" max="5908" width="7.5703125" customWidth="1"/>
    <col min="6145" max="6145" width="1.5703125" customWidth="1"/>
    <col min="6146" max="6146" width="4.5703125" customWidth="1"/>
    <col min="6147" max="6147" width="48.28515625" customWidth="1"/>
    <col min="6148" max="6148" width="11.28515625" customWidth="1"/>
    <col min="6149" max="6149" width="11.42578125" customWidth="1"/>
    <col min="6150" max="6150" width="11.140625" customWidth="1"/>
    <col min="6151" max="6151" width="13" customWidth="1"/>
    <col min="6152" max="6152" width="5.42578125" customWidth="1"/>
    <col min="6153" max="6153" width="10.7109375" customWidth="1"/>
    <col min="6154" max="6154" width="9.85546875" customWidth="1"/>
    <col min="6155" max="6155" width="10.7109375" customWidth="1"/>
    <col min="6156" max="6156" width="5.42578125" customWidth="1"/>
    <col min="6157" max="6157" width="10.85546875" customWidth="1"/>
    <col min="6158" max="6158" width="5.42578125" customWidth="1"/>
    <col min="6159" max="6159" width="10.7109375" customWidth="1"/>
    <col min="6160" max="6160" width="7.42578125" customWidth="1"/>
    <col min="6161" max="6161" width="9.42578125" customWidth="1"/>
    <col min="6162" max="6162" width="9.5703125" customWidth="1"/>
    <col min="6164" max="6164" width="7.5703125" customWidth="1"/>
    <col min="6401" max="6401" width="1.5703125" customWidth="1"/>
    <col min="6402" max="6402" width="4.5703125" customWidth="1"/>
    <col min="6403" max="6403" width="48.28515625" customWidth="1"/>
    <col min="6404" max="6404" width="11.28515625" customWidth="1"/>
    <col min="6405" max="6405" width="11.42578125" customWidth="1"/>
    <col min="6406" max="6406" width="11.140625" customWidth="1"/>
    <col min="6407" max="6407" width="13" customWidth="1"/>
    <col min="6408" max="6408" width="5.42578125" customWidth="1"/>
    <col min="6409" max="6409" width="10.7109375" customWidth="1"/>
    <col min="6410" max="6410" width="9.85546875" customWidth="1"/>
    <col min="6411" max="6411" width="10.7109375" customWidth="1"/>
    <col min="6412" max="6412" width="5.42578125" customWidth="1"/>
    <col min="6413" max="6413" width="10.85546875" customWidth="1"/>
    <col min="6414" max="6414" width="5.42578125" customWidth="1"/>
    <col min="6415" max="6415" width="10.7109375" customWidth="1"/>
    <col min="6416" max="6416" width="7.42578125" customWidth="1"/>
    <col min="6417" max="6417" width="9.42578125" customWidth="1"/>
    <col min="6418" max="6418" width="9.5703125" customWidth="1"/>
    <col min="6420" max="6420" width="7.5703125" customWidth="1"/>
    <col min="6657" max="6657" width="1.5703125" customWidth="1"/>
    <col min="6658" max="6658" width="4.5703125" customWidth="1"/>
    <col min="6659" max="6659" width="48.28515625" customWidth="1"/>
    <col min="6660" max="6660" width="11.28515625" customWidth="1"/>
    <col min="6661" max="6661" width="11.42578125" customWidth="1"/>
    <col min="6662" max="6662" width="11.140625" customWidth="1"/>
    <col min="6663" max="6663" width="13" customWidth="1"/>
    <col min="6664" max="6664" width="5.42578125" customWidth="1"/>
    <col min="6665" max="6665" width="10.7109375" customWidth="1"/>
    <col min="6666" max="6666" width="9.85546875" customWidth="1"/>
    <col min="6667" max="6667" width="10.7109375" customWidth="1"/>
    <col min="6668" max="6668" width="5.42578125" customWidth="1"/>
    <col min="6669" max="6669" width="10.85546875" customWidth="1"/>
    <col min="6670" max="6670" width="5.42578125" customWidth="1"/>
    <col min="6671" max="6671" width="10.7109375" customWidth="1"/>
    <col min="6672" max="6672" width="7.42578125" customWidth="1"/>
    <col min="6673" max="6673" width="9.42578125" customWidth="1"/>
    <col min="6674" max="6674" width="9.5703125" customWidth="1"/>
    <col min="6676" max="6676" width="7.5703125" customWidth="1"/>
    <col min="6913" max="6913" width="1.5703125" customWidth="1"/>
    <col min="6914" max="6914" width="4.5703125" customWidth="1"/>
    <col min="6915" max="6915" width="48.28515625" customWidth="1"/>
    <col min="6916" max="6916" width="11.28515625" customWidth="1"/>
    <col min="6917" max="6917" width="11.42578125" customWidth="1"/>
    <col min="6918" max="6918" width="11.140625" customWidth="1"/>
    <col min="6919" max="6919" width="13" customWidth="1"/>
    <col min="6920" max="6920" width="5.42578125" customWidth="1"/>
    <col min="6921" max="6921" width="10.7109375" customWidth="1"/>
    <col min="6922" max="6922" width="9.85546875" customWidth="1"/>
    <col min="6923" max="6923" width="10.7109375" customWidth="1"/>
    <col min="6924" max="6924" width="5.42578125" customWidth="1"/>
    <col min="6925" max="6925" width="10.85546875" customWidth="1"/>
    <col min="6926" max="6926" width="5.42578125" customWidth="1"/>
    <col min="6927" max="6927" width="10.7109375" customWidth="1"/>
    <col min="6928" max="6928" width="7.42578125" customWidth="1"/>
    <col min="6929" max="6929" width="9.42578125" customWidth="1"/>
    <col min="6930" max="6930" width="9.5703125" customWidth="1"/>
    <col min="6932" max="6932" width="7.5703125" customWidth="1"/>
    <col min="7169" max="7169" width="1.5703125" customWidth="1"/>
    <col min="7170" max="7170" width="4.5703125" customWidth="1"/>
    <col min="7171" max="7171" width="48.28515625" customWidth="1"/>
    <col min="7172" max="7172" width="11.28515625" customWidth="1"/>
    <col min="7173" max="7173" width="11.42578125" customWidth="1"/>
    <col min="7174" max="7174" width="11.140625" customWidth="1"/>
    <col min="7175" max="7175" width="13" customWidth="1"/>
    <col min="7176" max="7176" width="5.42578125" customWidth="1"/>
    <col min="7177" max="7177" width="10.7109375" customWidth="1"/>
    <col min="7178" max="7178" width="9.85546875" customWidth="1"/>
    <col min="7179" max="7179" width="10.7109375" customWidth="1"/>
    <col min="7180" max="7180" width="5.42578125" customWidth="1"/>
    <col min="7181" max="7181" width="10.85546875" customWidth="1"/>
    <col min="7182" max="7182" width="5.42578125" customWidth="1"/>
    <col min="7183" max="7183" width="10.7109375" customWidth="1"/>
    <col min="7184" max="7184" width="7.42578125" customWidth="1"/>
    <col min="7185" max="7185" width="9.42578125" customWidth="1"/>
    <col min="7186" max="7186" width="9.5703125" customWidth="1"/>
    <col min="7188" max="7188" width="7.5703125" customWidth="1"/>
    <col min="7425" max="7425" width="1.5703125" customWidth="1"/>
    <col min="7426" max="7426" width="4.5703125" customWidth="1"/>
    <col min="7427" max="7427" width="48.28515625" customWidth="1"/>
    <col min="7428" max="7428" width="11.28515625" customWidth="1"/>
    <col min="7429" max="7429" width="11.42578125" customWidth="1"/>
    <col min="7430" max="7430" width="11.140625" customWidth="1"/>
    <col min="7431" max="7431" width="13" customWidth="1"/>
    <col min="7432" max="7432" width="5.42578125" customWidth="1"/>
    <col min="7433" max="7433" width="10.7109375" customWidth="1"/>
    <col min="7434" max="7434" width="9.85546875" customWidth="1"/>
    <col min="7435" max="7435" width="10.7109375" customWidth="1"/>
    <col min="7436" max="7436" width="5.42578125" customWidth="1"/>
    <col min="7437" max="7437" width="10.85546875" customWidth="1"/>
    <col min="7438" max="7438" width="5.42578125" customWidth="1"/>
    <col min="7439" max="7439" width="10.7109375" customWidth="1"/>
    <col min="7440" max="7440" width="7.42578125" customWidth="1"/>
    <col min="7441" max="7441" width="9.42578125" customWidth="1"/>
    <col min="7442" max="7442" width="9.5703125" customWidth="1"/>
    <col min="7444" max="7444" width="7.5703125" customWidth="1"/>
    <col min="7681" max="7681" width="1.5703125" customWidth="1"/>
    <col min="7682" max="7682" width="4.5703125" customWidth="1"/>
    <col min="7683" max="7683" width="48.28515625" customWidth="1"/>
    <col min="7684" max="7684" width="11.28515625" customWidth="1"/>
    <col min="7685" max="7685" width="11.42578125" customWidth="1"/>
    <col min="7686" max="7686" width="11.140625" customWidth="1"/>
    <col min="7687" max="7687" width="13" customWidth="1"/>
    <col min="7688" max="7688" width="5.42578125" customWidth="1"/>
    <col min="7689" max="7689" width="10.7109375" customWidth="1"/>
    <col min="7690" max="7690" width="9.85546875" customWidth="1"/>
    <col min="7691" max="7691" width="10.7109375" customWidth="1"/>
    <col min="7692" max="7692" width="5.42578125" customWidth="1"/>
    <col min="7693" max="7693" width="10.85546875" customWidth="1"/>
    <col min="7694" max="7694" width="5.42578125" customWidth="1"/>
    <col min="7695" max="7695" width="10.7109375" customWidth="1"/>
    <col min="7696" max="7696" width="7.42578125" customWidth="1"/>
    <col min="7697" max="7697" width="9.42578125" customWidth="1"/>
    <col min="7698" max="7698" width="9.5703125" customWidth="1"/>
    <col min="7700" max="7700" width="7.5703125" customWidth="1"/>
    <col min="7937" max="7937" width="1.5703125" customWidth="1"/>
    <col min="7938" max="7938" width="4.5703125" customWidth="1"/>
    <col min="7939" max="7939" width="48.28515625" customWidth="1"/>
    <col min="7940" max="7940" width="11.28515625" customWidth="1"/>
    <col min="7941" max="7941" width="11.42578125" customWidth="1"/>
    <col min="7942" max="7942" width="11.140625" customWidth="1"/>
    <col min="7943" max="7943" width="13" customWidth="1"/>
    <col min="7944" max="7944" width="5.42578125" customWidth="1"/>
    <col min="7945" max="7945" width="10.7109375" customWidth="1"/>
    <col min="7946" max="7946" width="9.85546875" customWidth="1"/>
    <col min="7947" max="7947" width="10.7109375" customWidth="1"/>
    <col min="7948" max="7948" width="5.42578125" customWidth="1"/>
    <col min="7949" max="7949" width="10.85546875" customWidth="1"/>
    <col min="7950" max="7950" width="5.42578125" customWidth="1"/>
    <col min="7951" max="7951" width="10.7109375" customWidth="1"/>
    <col min="7952" max="7952" width="7.42578125" customWidth="1"/>
    <col min="7953" max="7953" width="9.42578125" customWidth="1"/>
    <col min="7954" max="7954" width="9.5703125" customWidth="1"/>
    <col min="7956" max="7956" width="7.5703125" customWidth="1"/>
    <col min="8193" max="8193" width="1.5703125" customWidth="1"/>
    <col min="8194" max="8194" width="4.5703125" customWidth="1"/>
    <col min="8195" max="8195" width="48.28515625" customWidth="1"/>
    <col min="8196" max="8196" width="11.28515625" customWidth="1"/>
    <col min="8197" max="8197" width="11.42578125" customWidth="1"/>
    <col min="8198" max="8198" width="11.140625" customWidth="1"/>
    <col min="8199" max="8199" width="13" customWidth="1"/>
    <col min="8200" max="8200" width="5.42578125" customWidth="1"/>
    <col min="8201" max="8201" width="10.7109375" customWidth="1"/>
    <col min="8202" max="8202" width="9.85546875" customWidth="1"/>
    <col min="8203" max="8203" width="10.7109375" customWidth="1"/>
    <col min="8204" max="8204" width="5.42578125" customWidth="1"/>
    <col min="8205" max="8205" width="10.85546875" customWidth="1"/>
    <col min="8206" max="8206" width="5.42578125" customWidth="1"/>
    <col min="8207" max="8207" width="10.7109375" customWidth="1"/>
    <col min="8208" max="8208" width="7.42578125" customWidth="1"/>
    <col min="8209" max="8209" width="9.42578125" customWidth="1"/>
    <col min="8210" max="8210" width="9.5703125" customWidth="1"/>
    <col min="8212" max="8212" width="7.5703125" customWidth="1"/>
    <col min="8449" max="8449" width="1.5703125" customWidth="1"/>
    <col min="8450" max="8450" width="4.5703125" customWidth="1"/>
    <col min="8451" max="8451" width="48.28515625" customWidth="1"/>
    <col min="8452" max="8452" width="11.28515625" customWidth="1"/>
    <col min="8453" max="8453" width="11.42578125" customWidth="1"/>
    <col min="8454" max="8454" width="11.140625" customWidth="1"/>
    <col min="8455" max="8455" width="13" customWidth="1"/>
    <col min="8456" max="8456" width="5.42578125" customWidth="1"/>
    <col min="8457" max="8457" width="10.7109375" customWidth="1"/>
    <col min="8458" max="8458" width="9.85546875" customWidth="1"/>
    <col min="8459" max="8459" width="10.7109375" customWidth="1"/>
    <col min="8460" max="8460" width="5.42578125" customWidth="1"/>
    <col min="8461" max="8461" width="10.85546875" customWidth="1"/>
    <col min="8462" max="8462" width="5.42578125" customWidth="1"/>
    <col min="8463" max="8463" width="10.7109375" customWidth="1"/>
    <col min="8464" max="8464" width="7.42578125" customWidth="1"/>
    <col min="8465" max="8465" width="9.42578125" customWidth="1"/>
    <col min="8466" max="8466" width="9.5703125" customWidth="1"/>
    <col min="8468" max="8468" width="7.5703125" customWidth="1"/>
    <col min="8705" max="8705" width="1.5703125" customWidth="1"/>
    <col min="8706" max="8706" width="4.5703125" customWidth="1"/>
    <col min="8707" max="8707" width="48.28515625" customWidth="1"/>
    <col min="8708" max="8708" width="11.28515625" customWidth="1"/>
    <col min="8709" max="8709" width="11.42578125" customWidth="1"/>
    <col min="8710" max="8710" width="11.140625" customWidth="1"/>
    <col min="8711" max="8711" width="13" customWidth="1"/>
    <col min="8712" max="8712" width="5.42578125" customWidth="1"/>
    <col min="8713" max="8713" width="10.7109375" customWidth="1"/>
    <col min="8714" max="8714" width="9.85546875" customWidth="1"/>
    <col min="8715" max="8715" width="10.7109375" customWidth="1"/>
    <col min="8716" max="8716" width="5.42578125" customWidth="1"/>
    <col min="8717" max="8717" width="10.85546875" customWidth="1"/>
    <col min="8718" max="8718" width="5.42578125" customWidth="1"/>
    <col min="8719" max="8719" width="10.7109375" customWidth="1"/>
    <col min="8720" max="8720" width="7.42578125" customWidth="1"/>
    <col min="8721" max="8721" width="9.42578125" customWidth="1"/>
    <col min="8722" max="8722" width="9.5703125" customWidth="1"/>
    <col min="8724" max="8724" width="7.5703125" customWidth="1"/>
    <col min="8961" max="8961" width="1.5703125" customWidth="1"/>
    <col min="8962" max="8962" width="4.5703125" customWidth="1"/>
    <col min="8963" max="8963" width="48.28515625" customWidth="1"/>
    <col min="8964" max="8964" width="11.28515625" customWidth="1"/>
    <col min="8965" max="8965" width="11.42578125" customWidth="1"/>
    <col min="8966" max="8966" width="11.140625" customWidth="1"/>
    <col min="8967" max="8967" width="13" customWidth="1"/>
    <col min="8968" max="8968" width="5.42578125" customWidth="1"/>
    <col min="8969" max="8969" width="10.7109375" customWidth="1"/>
    <col min="8970" max="8970" width="9.85546875" customWidth="1"/>
    <col min="8971" max="8971" width="10.7109375" customWidth="1"/>
    <col min="8972" max="8972" width="5.42578125" customWidth="1"/>
    <col min="8973" max="8973" width="10.85546875" customWidth="1"/>
    <col min="8974" max="8974" width="5.42578125" customWidth="1"/>
    <col min="8975" max="8975" width="10.7109375" customWidth="1"/>
    <col min="8976" max="8976" width="7.42578125" customWidth="1"/>
    <col min="8977" max="8977" width="9.42578125" customWidth="1"/>
    <col min="8978" max="8978" width="9.5703125" customWidth="1"/>
    <col min="8980" max="8980" width="7.5703125" customWidth="1"/>
    <col min="9217" max="9217" width="1.5703125" customWidth="1"/>
    <col min="9218" max="9218" width="4.5703125" customWidth="1"/>
    <col min="9219" max="9219" width="48.28515625" customWidth="1"/>
    <col min="9220" max="9220" width="11.28515625" customWidth="1"/>
    <col min="9221" max="9221" width="11.42578125" customWidth="1"/>
    <col min="9222" max="9222" width="11.140625" customWidth="1"/>
    <col min="9223" max="9223" width="13" customWidth="1"/>
    <col min="9224" max="9224" width="5.42578125" customWidth="1"/>
    <col min="9225" max="9225" width="10.7109375" customWidth="1"/>
    <col min="9226" max="9226" width="9.85546875" customWidth="1"/>
    <col min="9227" max="9227" width="10.7109375" customWidth="1"/>
    <col min="9228" max="9228" width="5.42578125" customWidth="1"/>
    <col min="9229" max="9229" width="10.85546875" customWidth="1"/>
    <col min="9230" max="9230" width="5.42578125" customWidth="1"/>
    <col min="9231" max="9231" width="10.7109375" customWidth="1"/>
    <col min="9232" max="9232" width="7.42578125" customWidth="1"/>
    <col min="9233" max="9233" width="9.42578125" customWidth="1"/>
    <col min="9234" max="9234" width="9.5703125" customWidth="1"/>
    <col min="9236" max="9236" width="7.5703125" customWidth="1"/>
    <col min="9473" max="9473" width="1.5703125" customWidth="1"/>
    <col min="9474" max="9474" width="4.5703125" customWidth="1"/>
    <col min="9475" max="9475" width="48.28515625" customWidth="1"/>
    <col min="9476" max="9476" width="11.28515625" customWidth="1"/>
    <col min="9477" max="9477" width="11.42578125" customWidth="1"/>
    <col min="9478" max="9478" width="11.140625" customWidth="1"/>
    <col min="9479" max="9479" width="13" customWidth="1"/>
    <col min="9480" max="9480" width="5.42578125" customWidth="1"/>
    <col min="9481" max="9481" width="10.7109375" customWidth="1"/>
    <col min="9482" max="9482" width="9.85546875" customWidth="1"/>
    <col min="9483" max="9483" width="10.7109375" customWidth="1"/>
    <col min="9484" max="9484" width="5.42578125" customWidth="1"/>
    <col min="9485" max="9485" width="10.85546875" customWidth="1"/>
    <col min="9486" max="9486" width="5.42578125" customWidth="1"/>
    <col min="9487" max="9487" width="10.7109375" customWidth="1"/>
    <col min="9488" max="9488" width="7.42578125" customWidth="1"/>
    <col min="9489" max="9489" width="9.42578125" customWidth="1"/>
    <col min="9490" max="9490" width="9.5703125" customWidth="1"/>
    <col min="9492" max="9492" width="7.5703125" customWidth="1"/>
    <col min="9729" max="9729" width="1.5703125" customWidth="1"/>
    <col min="9730" max="9730" width="4.5703125" customWidth="1"/>
    <col min="9731" max="9731" width="48.28515625" customWidth="1"/>
    <col min="9732" max="9732" width="11.28515625" customWidth="1"/>
    <col min="9733" max="9733" width="11.42578125" customWidth="1"/>
    <col min="9734" max="9734" width="11.140625" customWidth="1"/>
    <col min="9735" max="9735" width="13" customWidth="1"/>
    <col min="9736" max="9736" width="5.42578125" customWidth="1"/>
    <col min="9737" max="9737" width="10.7109375" customWidth="1"/>
    <col min="9738" max="9738" width="9.85546875" customWidth="1"/>
    <col min="9739" max="9739" width="10.7109375" customWidth="1"/>
    <col min="9740" max="9740" width="5.42578125" customWidth="1"/>
    <col min="9741" max="9741" width="10.85546875" customWidth="1"/>
    <col min="9742" max="9742" width="5.42578125" customWidth="1"/>
    <col min="9743" max="9743" width="10.7109375" customWidth="1"/>
    <col min="9744" max="9744" width="7.42578125" customWidth="1"/>
    <col min="9745" max="9745" width="9.42578125" customWidth="1"/>
    <col min="9746" max="9746" width="9.5703125" customWidth="1"/>
    <col min="9748" max="9748" width="7.5703125" customWidth="1"/>
    <col min="9985" max="9985" width="1.5703125" customWidth="1"/>
    <col min="9986" max="9986" width="4.5703125" customWidth="1"/>
    <col min="9987" max="9987" width="48.28515625" customWidth="1"/>
    <col min="9988" max="9988" width="11.28515625" customWidth="1"/>
    <col min="9989" max="9989" width="11.42578125" customWidth="1"/>
    <col min="9990" max="9990" width="11.140625" customWidth="1"/>
    <col min="9991" max="9991" width="13" customWidth="1"/>
    <col min="9992" max="9992" width="5.42578125" customWidth="1"/>
    <col min="9993" max="9993" width="10.7109375" customWidth="1"/>
    <col min="9994" max="9994" width="9.85546875" customWidth="1"/>
    <col min="9995" max="9995" width="10.7109375" customWidth="1"/>
    <col min="9996" max="9996" width="5.42578125" customWidth="1"/>
    <col min="9997" max="9997" width="10.85546875" customWidth="1"/>
    <col min="9998" max="9998" width="5.42578125" customWidth="1"/>
    <col min="9999" max="9999" width="10.7109375" customWidth="1"/>
    <col min="10000" max="10000" width="7.42578125" customWidth="1"/>
    <col min="10001" max="10001" width="9.42578125" customWidth="1"/>
    <col min="10002" max="10002" width="9.5703125" customWidth="1"/>
    <col min="10004" max="10004" width="7.5703125" customWidth="1"/>
    <col min="10241" max="10241" width="1.5703125" customWidth="1"/>
    <col min="10242" max="10242" width="4.5703125" customWidth="1"/>
    <col min="10243" max="10243" width="48.28515625" customWidth="1"/>
    <col min="10244" max="10244" width="11.28515625" customWidth="1"/>
    <col min="10245" max="10245" width="11.42578125" customWidth="1"/>
    <col min="10246" max="10246" width="11.140625" customWidth="1"/>
    <col min="10247" max="10247" width="13" customWidth="1"/>
    <col min="10248" max="10248" width="5.42578125" customWidth="1"/>
    <col min="10249" max="10249" width="10.7109375" customWidth="1"/>
    <col min="10250" max="10250" width="9.85546875" customWidth="1"/>
    <col min="10251" max="10251" width="10.7109375" customWidth="1"/>
    <col min="10252" max="10252" width="5.42578125" customWidth="1"/>
    <col min="10253" max="10253" width="10.85546875" customWidth="1"/>
    <col min="10254" max="10254" width="5.42578125" customWidth="1"/>
    <col min="10255" max="10255" width="10.7109375" customWidth="1"/>
    <col min="10256" max="10256" width="7.42578125" customWidth="1"/>
    <col min="10257" max="10257" width="9.42578125" customWidth="1"/>
    <col min="10258" max="10258" width="9.5703125" customWidth="1"/>
    <col min="10260" max="10260" width="7.5703125" customWidth="1"/>
    <col min="10497" max="10497" width="1.5703125" customWidth="1"/>
    <col min="10498" max="10498" width="4.5703125" customWidth="1"/>
    <col min="10499" max="10499" width="48.28515625" customWidth="1"/>
    <col min="10500" max="10500" width="11.28515625" customWidth="1"/>
    <col min="10501" max="10501" width="11.42578125" customWidth="1"/>
    <col min="10502" max="10502" width="11.140625" customWidth="1"/>
    <col min="10503" max="10503" width="13" customWidth="1"/>
    <col min="10504" max="10504" width="5.42578125" customWidth="1"/>
    <col min="10505" max="10505" width="10.7109375" customWidth="1"/>
    <col min="10506" max="10506" width="9.85546875" customWidth="1"/>
    <col min="10507" max="10507" width="10.7109375" customWidth="1"/>
    <col min="10508" max="10508" width="5.42578125" customWidth="1"/>
    <col min="10509" max="10509" width="10.85546875" customWidth="1"/>
    <col min="10510" max="10510" width="5.42578125" customWidth="1"/>
    <col min="10511" max="10511" width="10.7109375" customWidth="1"/>
    <col min="10512" max="10512" width="7.42578125" customWidth="1"/>
    <col min="10513" max="10513" width="9.42578125" customWidth="1"/>
    <col min="10514" max="10514" width="9.5703125" customWidth="1"/>
    <col min="10516" max="10516" width="7.5703125" customWidth="1"/>
    <col min="10753" max="10753" width="1.5703125" customWidth="1"/>
    <col min="10754" max="10754" width="4.5703125" customWidth="1"/>
    <col min="10755" max="10755" width="48.28515625" customWidth="1"/>
    <col min="10756" max="10756" width="11.28515625" customWidth="1"/>
    <col min="10757" max="10757" width="11.42578125" customWidth="1"/>
    <col min="10758" max="10758" width="11.140625" customWidth="1"/>
    <col min="10759" max="10759" width="13" customWidth="1"/>
    <col min="10760" max="10760" width="5.42578125" customWidth="1"/>
    <col min="10761" max="10761" width="10.7109375" customWidth="1"/>
    <col min="10762" max="10762" width="9.85546875" customWidth="1"/>
    <col min="10763" max="10763" width="10.7109375" customWidth="1"/>
    <col min="10764" max="10764" width="5.42578125" customWidth="1"/>
    <col min="10765" max="10765" width="10.85546875" customWidth="1"/>
    <col min="10766" max="10766" width="5.42578125" customWidth="1"/>
    <col min="10767" max="10767" width="10.7109375" customWidth="1"/>
    <col min="10768" max="10768" width="7.42578125" customWidth="1"/>
    <col min="10769" max="10769" width="9.42578125" customWidth="1"/>
    <col min="10770" max="10770" width="9.5703125" customWidth="1"/>
    <col min="10772" max="10772" width="7.5703125" customWidth="1"/>
    <col min="11009" max="11009" width="1.5703125" customWidth="1"/>
    <col min="11010" max="11010" width="4.5703125" customWidth="1"/>
    <col min="11011" max="11011" width="48.28515625" customWidth="1"/>
    <col min="11012" max="11012" width="11.28515625" customWidth="1"/>
    <col min="11013" max="11013" width="11.42578125" customWidth="1"/>
    <col min="11014" max="11014" width="11.140625" customWidth="1"/>
    <col min="11015" max="11015" width="13" customWidth="1"/>
    <col min="11016" max="11016" width="5.42578125" customWidth="1"/>
    <col min="11017" max="11017" width="10.7109375" customWidth="1"/>
    <col min="11018" max="11018" width="9.85546875" customWidth="1"/>
    <col min="11019" max="11019" width="10.7109375" customWidth="1"/>
    <col min="11020" max="11020" width="5.42578125" customWidth="1"/>
    <col min="11021" max="11021" width="10.85546875" customWidth="1"/>
    <col min="11022" max="11022" width="5.42578125" customWidth="1"/>
    <col min="11023" max="11023" width="10.7109375" customWidth="1"/>
    <col min="11024" max="11024" width="7.42578125" customWidth="1"/>
    <col min="11025" max="11025" width="9.42578125" customWidth="1"/>
    <col min="11026" max="11026" width="9.5703125" customWidth="1"/>
    <col min="11028" max="11028" width="7.5703125" customWidth="1"/>
    <col min="11265" max="11265" width="1.5703125" customWidth="1"/>
    <col min="11266" max="11266" width="4.5703125" customWidth="1"/>
    <col min="11267" max="11267" width="48.28515625" customWidth="1"/>
    <col min="11268" max="11268" width="11.28515625" customWidth="1"/>
    <col min="11269" max="11269" width="11.42578125" customWidth="1"/>
    <col min="11270" max="11270" width="11.140625" customWidth="1"/>
    <col min="11271" max="11271" width="13" customWidth="1"/>
    <col min="11272" max="11272" width="5.42578125" customWidth="1"/>
    <col min="11273" max="11273" width="10.7109375" customWidth="1"/>
    <col min="11274" max="11274" width="9.85546875" customWidth="1"/>
    <col min="11275" max="11275" width="10.7109375" customWidth="1"/>
    <col min="11276" max="11276" width="5.42578125" customWidth="1"/>
    <col min="11277" max="11277" width="10.85546875" customWidth="1"/>
    <col min="11278" max="11278" width="5.42578125" customWidth="1"/>
    <col min="11279" max="11279" width="10.7109375" customWidth="1"/>
    <col min="11280" max="11280" width="7.42578125" customWidth="1"/>
    <col min="11281" max="11281" width="9.42578125" customWidth="1"/>
    <col min="11282" max="11282" width="9.5703125" customWidth="1"/>
    <col min="11284" max="11284" width="7.5703125" customWidth="1"/>
    <col min="11521" max="11521" width="1.5703125" customWidth="1"/>
    <col min="11522" max="11522" width="4.5703125" customWidth="1"/>
    <col min="11523" max="11523" width="48.28515625" customWidth="1"/>
    <col min="11524" max="11524" width="11.28515625" customWidth="1"/>
    <col min="11525" max="11525" width="11.42578125" customWidth="1"/>
    <col min="11526" max="11526" width="11.140625" customWidth="1"/>
    <col min="11527" max="11527" width="13" customWidth="1"/>
    <col min="11528" max="11528" width="5.42578125" customWidth="1"/>
    <col min="11529" max="11529" width="10.7109375" customWidth="1"/>
    <col min="11530" max="11530" width="9.85546875" customWidth="1"/>
    <col min="11531" max="11531" width="10.7109375" customWidth="1"/>
    <col min="11532" max="11532" width="5.42578125" customWidth="1"/>
    <col min="11533" max="11533" width="10.85546875" customWidth="1"/>
    <col min="11534" max="11534" width="5.42578125" customWidth="1"/>
    <col min="11535" max="11535" width="10.7109375" customWidth="1"/>
    <col min="11536" max="11536" width="7.42578125" customWidth="1"/>
    <col min="11537" max="11537" width="9.42578125" customWidth="1"/>
    <col min="11538" max="11538" width="9.5703125" customWidth="1"/>
    <col min="11540" max="11540" width="7.5703125" customWidth="1"/>
    <col min="11777" max="11777" width="1.5703125" customWidth="1"/>
    <col min="11778" max="11778" width="4.5703125" customWidth="1"/>
    <col min="11779" max="11779" width="48.28515625" customWidth="1"/>
    <col min="11780" max="11780" width="11.28515625" customWidth="1"/>
    <col min="11781" max="11781" width="11.42578125" customWidth="1"/>
    <col min="11782" max="11782" width="11.140625" customWidth="1"/>
    <col min="11783" max="11783" width="13" customWidth="1"/>
    <col min="11784" max="11784" width="5.42578125" customWidth="1"/>
    <col min="11785" max="11785" width="10.7109375" customWidth="1"/>
    <col min="11786" max="11786" width="9.85546875" customWidth="1"/>
    <col min="11787" max="11787" width="10.7109375" customWidth="1"/>
    <col min="11788" max="11788" width="5.42578125" customWidth="1"/>
    <col min="11789" max="11789" width="10.85546875" customWidth="1"/>
    <col min="11790" max="11790" width="5.42578125" customWidth="1"/>
    <col min="11791" max="11791" width="10.7109375" customWidth="1"/>
    <col min="11792" max="11792" width="7.42578125" customWidth="1"/>
    <col min="11793" max="11793" width="9.42578125" customWidth="1"/>
    <col min="11794" max="11794" width="9.5703125" customWidth="1"/>
    <col min="11796" max="11796" width="7.5703125" customWidth="1"/>
    <col min="12033" max="12033" width="1.5703125" customWidth="1"/>
    <col min="12034" max="12034" width="4.5703125" customWidth="1"/>
    <col min="12035" max="12035" width="48.28515625" customWidth="1"/>
    <col min="12036" max="12036" width="11.28515625" customWidth="1"/>
    <col min="12037" max="12037" width="11.42578125" customWidth="1"/>
    <col min="12038" max="12038" width="11.140625" customWidth="1"/>
    <col min="12039" max="12039" width="13" customWidth="1"/>
    <col min="12040" max="12040" width="5.42578125" customWidth="1"/>
    <col min="12041" max="12041" width="10.7109375" customWidth="1"/>
    <col min="12042" max="12042" width="9.85546875" customWidth="1"/>
    <col min="12043" max="12043" width="10.7109375" customWidth="1"/>
    <col min="12044" max="12044" width="5.42578125" customWidth="1"/>
    <col min="12045" max="12045" width="10.85546875" customWidth="1"/>
    <col min="12046" max="12046" width="5.42578125" customWidth="1"/>
    <col min="12047" max="12047" width="10.7109375" customWidth="1"/>
    <col min="12048" max="12048" width="7.42578125" customWidth="1"/>
    <col min="12049" max="12049" width="9.42578125" customWidth="1"/>
    <col min="12050" max="12050" width="9.5703125" customWidth="1"/>
    <col min="12052" max="12052" width="7.5703125" customWidth="1"/>
    <col min="12289" max="12289" width="1.5703125" customWidth="1"/>
    <col min="12290" max="12290" width="4.5703125" customWidth="1"/>
    <col min="12291" max="12291" width="48.28515625" customWidth="1"/>
    <col min="12292" max="12292" width="11.28515625" customWidth="1"/>
    <col min="12293" max="12293" width="11.42578125" customWidth="1"/>
    <col min="12294" max="12294" width="11.140625" customWidth="1"/>
    <col min="12295" max="12295" width="13" customWidth="1"/>
    <col min="12296" max="12296" width="5.42578125" customWidth="1"/>
    <col min="12297" max="12297" width="10.7109375" customWidth="1"/>
    <col min="12298" max="12298" width="9.85546875" customWidth="1"/>
    <col min="12299" max="12299" width="10.7109375" customWidth="1"/>
    <col min="12300" max="12300" width="5.42578125" customWidth="1"/>
    <col min="12301" max="12301" width="10.85546875" customWidth="1"/>
    <col min="12302" max="12302" width="5.42578125" customWidth="1"/>
    <col min="12303" max="12303" width="10.7109375" customWidth="1"/>
    <col min="12304" max="12304" width="7.42578125" customWidth="1"/>
    <col min="12305" max="12305" width="9.42578125" customWidth="1"/>
    <col min="12306" max="12306" width="9.5703125" customWidth="1"/>
    <col min="12308" max="12308" width="7.5703125" customWidth="1"/>
    <col min="12545" max="12545" width="1.5703125" customWidth="1"/>
    <col min="12546" max="12546" width="4.5703125" customWidth="1"/>
    <col min="12547" max="12547" width="48.28515625" customWidth="1"/>
    <col min="12548" max="12548" width="11.28515625" customWidth="1"/>
    <col min="12549" max="12549" width="11.42578125" customWidth="1"/>
    <col min="12550" max="12550" width="11.140625" customWidth="1"/>
    <col min="12551" max="12551" width="13" customWidth="1"/>
    <col min="12552" max="12552" width="5.42578125" customWidth="1"/>
    <col min="12553" max="12553" width="10.7109375" customWidth="1"/>
    <col min="12554" max="12554" width="9.85546875" customWidth="1"/>
    <col min="12555" max="12555" width="10.7109375" customWidth="1"/>
    <col min="12556" max="12556" width="5.42578125" customWidth="1"/>
    <col min="12557" max="12557" width="10.85546875" customWidth="1"/>
    <col min="12558" max="12558" width="5.42578125" customWidth="1"/>
    <col min="12559" max="12559" width="10.7109375" customWidth="1"/>
    <col min="12560" max="12560" width="7.42578125" customWidth="1"/>
    <col min="12561" max="12561" width="9.42578125" customWidth="1"/>
    <col min="12562" max="12562" width="9.5703125" customWidth="1"/>
    <col min="12564" max="12564" width="7.5703125" customWidth="1"/>
    <col min="12801" max="12801" width="1.5703125" customWidth="1"/>
    <col min="12802" max="12802" width="4.5703125" customWidth="1"/>
    <col min="12803" max="12803" width="48.28515625" customWidth="1"/>
    <col min="12804" max="12804" width="11.28515625" customWidth="1"/>
    <col min="12805" max="12805" width="11.42578125" customWidth="1"/>
    <col min="12806" max="12806" width="11.140625" customWidth="1"/>
    <col min="12807" max="12807" width="13" customWidth="1"/>
    <col min="12808" max="12808" width="5.42578125" customWidth="1"/>
    <col min="12809" max="12809" width="10.7109375" customWidth="1"/>
    <col min="12810" max="12810" width="9.85546875" customWidth="1"/>
    <col min="12811" max="12811" width="10.7109375" customWidth="1"/>
    <col min="12812" max="12812" width="5.42578125" customWidth="1"/>
    <col min="12813" max="12813" width="10.85546875" customWidth="1"/>
    <col min="12814" max="12814" width="5.42578125" customWidth="1"/>
    <col min="12815" max="12815" width="10.7109375" customWidth="1"/>
    <col min="12816" max="12816" width="7.42578125" customWidth="1"/>
    <col min="12817" max="12817" width="9.42578125" customWidth="1"/>
    <col min="12818" max="12818" width="9.5703125" customWidth="1"/>
    <col min="12820" max="12820" width="7.5703125" customWidth="1"/>
    <col min="13057" max="13057" width="1.5703125" customWidth="1"/>
    <col min="13058" max="13058" width="4.5703125" customWidth="1"/>
    <col min="13059" max="13059" width="48.28515625" customWidth="1"/>
    <col min="13060" max="13060" width="11.28515625" customWidth="1"/>
    <col min="13061" max="13061" width="11.42578125" customWidth="1"/>
    <col min="13062" max="13062" width="11.140625" customWidth="1"/>
    <col min="13063" max="13063" width="13" customWidth="1"/>
    <col min="13064" max="13064" width="5.42578125" customWidth="1"/>
    <col min="13065" max="13065" width="10.7109375" customWidth="1"/>
    <col min="13066" max="13066" width="9.85546875" customWidth="1"/>
    <col min="13067" max="13067" width="10.7109375" customWidth="1"/>
    <col min="13068" max="13068" width="5.42578125" customWidth="1"/>
    <col min="13069" max="13069" width="10.85546875" customWidth="1"/>
    <col min="13070" max="13070" width="5.42578125" customWidth="1"/>
    <col min="13071" max="13071" width="10.7109375" customWidth="1"/>
    <col min="13072" max="13072" width="7.42578125" customWidth="1"/>
    <col min="13073" max="13073" width="9.42578125" customWidth="1"/>
    <col min="13074" max="13074" width="9.5703125" customWidth="1"/>
    <col min="13076" max="13076" width="7.5703125" customWidth="1"/>
    <col min="13313" max="13313" width="1.5703125" customWidth="1"/>
    <col min="13314" max="13314" width="4.5703125" customWidth="1"/>
    <col min="13315" max="13315" width="48.28515625" customWidth="1"/>
    <col min="13316" max="13316" width="11.28515625" customWidth="1"/>
    <col min="13317" max="13317" width="11.42578125" customWidth="1"/>
    <col min="13318" max="13318" width="11.140625" customWidth="1"/>
    <col min="13319" max="13319" width="13" customWidth="1"/>
    <col min="13320" max="13320" width="5.42578125" customWidth="1"/>
    <col min="13321" max="13321" width="10.7109375" customWidth="1"/>
    <col min="13322" max="13322" width="9.85546875" customWidth="1"/>
    <col min="13323" max="13323" width="10.7109375" customWidth="1"/>
    <col min="13324" max="13324" width="5.42578125" customWidth="1"/>
    <col min="13325" max="13325" width="10.85546875" customWidth="1"/>
    <col min="13326" max="13326" width="5.42578125" customWidth="1"/>
    <col min="13327" max="13327" width="10.7109375" customWidth="1"/>
    <col min="13328" max="13328" width="7.42578125" customWidth="1"/>
    <col min="13329" max="13329" width="9.42578125" customWidth="1"/>
    <col min="13330" max="13330" width="9.5703125" customWidth="1"/>
    <col min="13332" max="13332" width="7.5703125" customWidth="1"/>
    <col min="13569" max="13569" width="1.5703125" customWidth="1"/>
    <col min="13570" max="13570" width="4.5703125" customWidth="1"/>
    <col min="13571" max="13571" width="48.28515625" customWidth="1"/>
    <col min="13572" max="13572" width="11.28515625" customWidth="1"/>
    <col min="13573" max="13573" width="11.42578125" customWidth="1"/>
    <col min="13574" max="13574" width="11.140625" customWidth="1"/>
    <col min="13575" max="13575" width="13" customWidth="1"/>
    <col min="13576" max="13576" width="5.42578125" customWidth="1"/>
    <col min="13577" max="13577" width="10.7109375" customWidth="1"/>
    <col min="13578" max="13578" width="9.85546875" customWidth="1"/>
    <col min="13579" max="13579" width="10.7109375" customWidth="1"/>
    <col min="13580" max="13580" width="5.42578125" customWidth="1"/>
    <col min="13581" max="13581" width="10.85546875" customWidth="1"/>
    <col min="13582" max="13582" width="5.42578125" customWidth="1"/>
    <col min="13583" max="13583" width="10.7109375" customWidth="1"/>
    <col min="13584" max="13584" width="7.42578125" customWidth="1"/>
    <col min="13585" max="13585" width="9.42578125" customWidth="1"/>
    <col min="13586" max="13586" width="9.5703125" customWidth="1"/>
    <col min="13588" max="13588" width="7.5703125" customWidth="1"/>
    <col min="13825" max="13825" width="1.5703125" customWidth="1"/>
    <col min="13826" max="13826" width="4.5703125" customWidth="1"/>
    <col min="13827" max="13827" width="48.28515625" customWidth="1"/>
    <col min="13828" max="13828" width="11.28515625" customWidth="1"/>
    <col min="13829" max="13829" width="11.42578125" customWidth="1"/>
    <col min="13830" max="13830" width="11.140625" customWidth="1"/>
    <col min="13831" max="13831" width="13" customWidth="1"/>
    <col min="13832" max="13832" width="5.42578125" customWidth="1"/>
    <col min="13833" max="13833" width="10.7109375" customWidth="1"/>
    <col min="13834" max="13834" width="9.85546875" customWidth="1"/>
    <col min="13835" max="13835" width="10.7109375" customWidth="1"/>
    <col min="13836" max="13836" width="5.42578125" customWidth="1"/>
    <col min="13837" max="13837" width="10.85546875" customWidth="1"/>
    <col min="13838" max="13838" width="5.42578125" customWidth="1"/>
    <col min="13839" max="13839" width="10.7109375" customWidth="1"/>
    <col min="13840" max="13840" width="7.42578125" customWidth="1"/>
    <col min="13841" max="13841" width="9.42578125" customWidth="1"/>
    <col min="13842" max="13842" width="9.5703125" customWidth="1"/>
    <col min="13844" max="13844" width="7.5703125" customWidth="1"/>
    <col min="14081" max="14081" width="1.5703125" customWidth="1"/>
    <col min="14082" max="14082" width="4.5703125" customWidth="1"/>
    <col min="14083" max="14083" width="48.28515625" customWidth="1"/>
    <col min="14084" max="14084" width="11.28515625" customWidth="1"/>
    <col min="14085" max="14085" width="11.42578125" customWidth="1"/>
    <col min="14086" max="14086" width="11.140625" customWidth="1"/>
    <col min="14087" max="14087" width="13" customWidth="1"/>
    <col min="14088" max="14088" width="5.42578125" customWidth="1"/>
    <col min="14089" max="14089" width="10.7109375" customWidth="1"/>
    <col min="14090" max="14090" width="9.85546875" customWidth="1"/>
    <col min="14091" max="14091" width="10.7109375" customWidth="1"/>
    <col min="14092" max="14092" width="5.42578125" customWidth="1"/>
    <col min="14093" max="14093" width="10.85546875" customWidth="1"/>
    <col min="14094" max="14094" width="5.42578125" customWidth="1"/>
    <col min="14095" max="14095" width="10.7109375" customWidth="1"/>
    <col min="14096" max="14096" width="7.42578125" customWidth="1"/>
    <col min="14097" max="14097" width="9.42578125" customWidth="1"/>
    <col min="14098" max="14098" width="9.5703125" customWidth="1"/>
    <col min="14100" max="14100" width="7.5703125" customWidth="1"/>
    <col min="14337" max="14337" width="1.5703125" customWidth="1"/>
    <col min="14338" max="14338" width="4.5703125" customWidth="1"/>
    <col min="14339" max="14339" width="48.28515625" customWidth="1"/>
    <col min="14340" max="14340" width="11.28515625" customWidth="1"/>
    <col min="14341" max="14341" width="11.42578125" customWidth="1"/>
    <col min="14342" max="14342" width="11.140625" customWidth="1"/>
    <col min="14343" max="14343" width="13" customWidth="1"/>
    <col min="14344" max="14344" width="5.42578125" customWidth="1"/>
    <col min="14345" max="14345" width="10.7109375" customWidth="1"/>
    <col min="14346" max="14346" width="9.85546875" customWidth="1"/>
    <col min="14347" max="14347" width="10.7109375" customWidth="1"/>
    <col min="14348" max="14348" width="5.42578125" customWidth="1"/>
    <col min="14349" max="14349" width="10.85546875" customWidth="1"/>
    <col min="14350" max="14350" width="5.42578125" customWidth="1"/>
    <col min="14351" max="14351" width="10.7109375" customWidth="1"/>
    <col min="14352" max="14352" width="7.42578125" customWidth="1"/>
    <col min="14353" max="14353" width="9.42578125" customWidth="1"/>
    <col min="14354" max="14354" width="9.5703125" customWidth="1"/>
    <col min="14356" max="14356" width="7.5703125" customWidth="1"/>
    <col min="14593" max="14593" width="1.5703125" customWidth="1"/>
    <col min="14594" max="14594" width="4.5703125" customWidth="1"/>
    <col min="14595" max="14595" width="48.28515625" customWidth="1"/>
    <col min="14596" max="14596" width="11.28515625" customWidth="1"/>
    <col min="14597" max="14597" width="11.42578125" customWidth="1"/>
    <col min="14598" max="14598" width="11.140625" customWidth="1"/>
    <col min="14599" max="14599" width="13" customWidth="1"/>
    <col min="14600" max="14600" width="5.42578125" customWidth="1"/>
    <col min="14601" max="14601" width="10.7109375" customWidth="1"/>
    <col min="14602" max="14602" width="9.85546875" customWidth="1"/>
    <col min="14603" max="14603" width="10.7109375" customWidth="1"/>
    <col min="14604" max="14604" width="5.42578125" customWidth="1"/>
    <col min="14605" max="14605" width="10.85546875" customWidth="1"/>
    <col min="14606" max="14606" width="5.42578125" customWidth="1"/>
    <col min="14607" max="14607" width="10.7109375" customWidth="1"/>
    <col min="14608" max="14608" width="7.42578125" customWidth="1"/>
    <col min="14609" max="14609" width="9.42578125" customWidth="1"/>
    <col min="14610" max="14610" width="9.5703125" customWidth="1"/>
    <col min="14612" max="14612" width="7.5703125" customWidth="1"/>
    <col min="14849" max="14849" width="1.5703125" customWidth="1"/>
    <col min="14850" max="14850" width="4.5703125" customWidth="1"/>
    <col min="14851" max="14851" width="48.28515625" customWidth="1"/>
    <col min="14852" max="14852" width="11.28515625" customWidth="1"/>
    <col min="14853" max="14853" width="11.42578125" customWidth="1"/>
    <col min="14854" max="14854" width="11.140625" customWidth="1"/>
    <col min="14855" max="14855" width="13" customWidth="1"/>
    <col min="14856" max="14856" width="5.42578125" customWidth="1"/>
    <col min="14857" max="14857" width="10.7109375" customWidth="1"/>
    <col min="14858" max="14858" width="9.85546875" customWidth="1"/>
    <col min="14859" max="14859" width="10.7109375" customWidth="1"/>
    <col min="14860" max="14860" width="5.42578125" customWidth="1"/>
    <col min="14861" max="14861" width="10.85546875" customWidth="1"/>
    <col min="14862" max="14862" width="5.42578125" customWidth="1"/>
    <col min="14863" max="14863" width="10.7109375" customWidth="1"/>
    <col min="14864" max="14864" width="7.42578125" customWidth="1"/>
    <col min="14865" max="14865" width="9.42578125" customWidth="1"/>
    <col min="14866" max="14866" width="9.5703125" customWidth="1"/>
    <col min="14868" max="14868" width="7.5703125" customWidth="1"/>
    <col min="15105" max="15105" width="1.5703125" customWidth="1"/>
    <col min="15106" max="15106" width="4.5703125" customWidth="1"/>
    <col min="15107" max="15107" width="48.28515625" customWidth="1"/>
    <col min="15108" max="15108" width="11.28515625" customWidth="1"/>
    <col min="15109" max="15109" width="11.42578125" customWidth="1"/>
    <col min="15110" max="15110" width="11.140625" customWidth="1"/>
    <col min="15111" max="15111" width="13" customWidth="1"/>
    <col min="15112" max="15112" width="5.42578125" customWidth="1"/>
    <col min="15113" max="15113" width="10.7109375" customWidth="1"/>
    <col min="15114" max="15114" width="9.85546875" customWidth="1"/>
    <col min="15115" max="15115" width="10.7109375" customWidth="1"/>
    <col min="15116" max="15116" width="5.42578125" customWidth="1"/>
    <col min="15117" max="15117" width="10.85546875" customWidth="1"/>
    <col min="15118" max="15118" width="5.42578125" customWidth="1"/>
    <col min="15119" max="15119" width="10.7109375" customWidth="1"/>
    <col min="15120" max="15120" width="7.42578125" customWidth="1"/>
    <col min="15121" max="15121" width="9.42578125" customWidth="1"/>
    <col min="15122" max="15122" width="9.5703125" customWidth="1"/>
    <col min="15124" max="15124" width="7.5703125" customWidth="1"/>
    <col min="15361" max="15361" width="1.5703125" customWidth="1"/>
    <col min="15362" max="15362" width="4.5703125" customWidth="1"/>
    <col min="15363" max="15363" width="48.28515625" customWidth="1"/>
    <col min="15364" max="15364" width="11.28515625" customWidth="1"/>
    <col min="15365" max="15365" width="11.42578125" customWidth="1"/>
    <col min="15366" max="15366" width="11.140625" customWidth="1"/>
    <col min="15367" max="15367" width="13" customWidth="1"/>
    <col min="15368" max="15368" width="5.42578125" customWidth="1"/>
    <col min="15369" max="15369" width="10.7109375" customWidth="1"/>
    <col min="15370" max="15370" width="9.85546875" customWidth="1"/>
    <col min="15371" max="15371" width="10.7109375" customWidth="1"/>
    <col min="15372" max="15372" width="5.42578125" customWidth="1"/>
    <col min="15373" max="15373" width="10.85546875" customWidth="1"/>
    <col min="15374" max="15374" width="5.42578125" customWidth="1"/>
    <col min="15375" max="15375" width="10.7109375" customWidth="1"/>
    <col min="15376" max="15376" width="7.42578125" customWidth="1"/>
    <col min="15377" max="15377" width="9.42578125" customWidth="1"/>
    <col min="15378" max="15378" width="9.5703125" customWidth="1"/>
    <col min="15380" max="15380" width="7.5703125" customWidth="1"/>
    <col min="15617" max="15617" width="1.5703125" customWidth="1"/>
    <col min="15618" max="15618" width="4.5703125" customWidth="1"/>
    <col min="15619" max="15619" width="48.28515625" customWidth="1"/>
    <col min="15620" max="15620" width="11.28515625" customWidth="1"/>
    <col min="15621" max="15621" width="11.42578125" customWidth="1"/>
    <col min="15622" max="15622" width="11.140625" customWidth="1"/>
    <col min="15623" max="15623" width="13" customWidth="1"/>
    <col min="15624" max="15624" width="5.42578125" customWidth="1"/>
    <col min="15625" max="15625" width="10.7109375" customWidth="1"/>
    <col min="15626" max="15626" width="9.85546875" customWidth="1"/>
    <col min="15627" max="15627" width="10.7109375" customWidth="1"/>
    <col min="15628" max="15628" width="5.42578125" customWidth="1"/>
    <col min="15629" max="15629" width="10.85546875" customWidth="1"/>
    <col min="15630" max="15630" width="5.42578125" customWidth="1"/>
    <col min="15631" max="15631" width="10.7109375" customWidth="1"/>
    <col min="15632" max="15632" width="7.42578125" customWidth="1"/>
    <col min="15633" max="15633" width="9.42578125" customWidth="1"/>
    <col min="15634" max="15634" width="9.5703125" customWidth="1"/>
    <col min="15636" max="15636" width="7.5703125" customWidth="1"/>
    <col min="15873" max="15873" width="1.5703125" customWidth="1"/>
    <col min="15874" max="15874" width="4.5703125" customWidth="1"/>
    <col min="15875" max="15875" width="48.28515625" customWidth="1"/>
    <col min="15876" max="15876" width="11.28515625" customWidth="1"/>
    <col min="15877" max="15877" width="11.42578125" customWidth="1"/>
    <col min="15878" max="15878" width="11.140625" customWidth="1"/>
    <col min="15879" max="15879" width="13" customWidth="1"/>
    <col min="15880" max="15880" width="5.42578125" customWidth="1"/>
    <col min="15881" max="15881" width="10.7109375" customWidth="1"/>
    <col min="15882" max="15882" width="9.85546875" customWidth="1"/>
    <col min="15883" max="15883" width="10.7109375" customWidth="1"/>
    <col min="15884" max="15884" width="5.42578125" customWidth="1"/>
    <col min="15885" max="15885" width="10.85546875" customWidth="1"/>
    <col min="15886" max="15886" width="5.42578125" customWidth="1"/>
    <col min="15887" max="15887" width="10.7109375" customWidth="1"/>
    <col min="15888" max="15888" width="7.42578125" customWidth="1"/>
    <col min="15889" max="15889" width="9.42578125" customWidth="1"/>
    <col min="15890" max="15890" width="9.5703125" customWidth="1"/>
    <col min="15892" max="15892" width="7.5703125" customWidth="1"/>
    <col min="16129" max="16129" width="1.5703125" customWidth="1"/>
    <col min="16130" max="16130" width="4.5703125" customWidth="1"/>
    <col min="16131" max="16131" width="48.28515625" customWidth="1"/>
    <col min="16132" max="16132" width="11.28515625" customWidth="1"/>
    <col min="16133" max="16133" width="11.42578125" customWidth="1"/>
    <col min="16134" max="16134" width="11.140625" customWidth="1"/>
    <col min="16135" max="16135" width="13" customWidth="1"/>
    <col min="16136" max="16136" width="5.42578125" customWidth="1"/>
    <col min="16137" max="16137" width="10.7109375" customWidth="1"/>
    <col min="16138" max="16138" width="9.85546875" customWidth="1"/>
    <col min="16139" max="16139" width="10.7109375" customWidth="1"/>
    <col min="16140" max="16140" width="5.42578125" customWidth="1"/>
    <col min="16141" max="16141" width="10.85546875" customWidth="1"/>
    <col min="16142" max="16142" width="5.42578125" customWidth="1"/>
    <col min="16143" max="16143" width="10.7109375" customWidth="1"/>
    <col min="16144" max="16144" width="7.42578125" customWidth="1"/>
    <col min="16145" max="16145" width="9.42578125" customWidth="1"/>
    <col min="16146" max="16146" width="9.5703125" customWidth="1"/>
    <col min="16148" max="16148" width="7.5703125" customWidth="1"/>
  </cols>
  <sheetData>
    <row r="1" spans="2:17" s="2" customFormat="1" ht="12">
      <c r="B1" s="1" t="s">
        <v>120</v>
      </c>
      <c r="C1" s="147" t="str">
        <f>'[3]bev-int'!B1</f>
        <v>melléklet a …/2023. (.  .) önkormányzati rendelethez</v>
      </c>
    </row>
    <row r="2" spans="2:17" s="2" customFormat="1" ht="12">
      <c r="C2" s="222"/>
      <c r="D2" s="222"/>
      <c r="E2" s="222"/>
    </row>
    <row r="3" spans="2:17" s="2" customFormat="1" ht="12">
      <c r="C3" s="222" t="s">
        <v>214</v>
      </c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</row>
    <row r="4" spans="2:17" s="2" customFormat="1" ht="9" customHeight="1">
      <c r="C4" s="3"/>
    </row>
    <row r="5" spans="2:17" s="2" customFormat="1" ht="12">
      <c r="C5" s="3"/>
      <c r="P5" s="2" t="s">
        <v>1</v>
      </c>
    </row>
    <row r="6" spans="2:17" s="2" customFormat="1" ht="46.5" customHeight="1">
      <c r="B6" s="13" t="s">
        <v>121</v>
      </c>
      <c r="C6" s="160" t="s">
        <v>2</v>
      </c>
      <c r="D6" s="223" t="s">
        <v>75</v>
      </c>
      <c r="E6" s="223"/>
      <c r="F6" s="221" t="s">
        <v>18</v>
      </c>
      <c r="G6" s="221"/>
      <c r="H6" s="221" t="s">
        <v>13</v>
      </c>
      <c r="I6" s="221"/>
      <c r="J6" s="221" t="s">
        <v>76</v>
      </c>
      <c r="K6" s="221"/>
      <c r="L6" s="221" t="s">
        <v>15</v>
      </c>
      <c r="M6" s="221"/>
      <c r="N6" s="221" t="s">
        <v>77</v>
      </c>
      <c r="O6" s="221"/>
      <c r="P6" s="221" t="s">
        <v>17</v>
      </c>
      <c r="Q6" s="221"/>
    </row>
    <row r="7" spans="2:17" s="2" customFormat="1" ht="12">
      <c r="B7" s="13"/>
      <c r="C7" s="160"/>
      <c r="D7" s="148" t="s">
        <v>78</v>
      </c>
      <c r="E7" s="148" t="s">
        <v>79</v>
      </c>
      <c r="F7" s="148" t="s">
        <v>78</v>
      </c>
      <c r="G7" s="148" t="s">
        <v>79</v>
      </c>
      <c r="H7" s="148" t="s">
        <v>122</v>
      </c>
      <c r="I7" s="148" t="s">
        <v>123</v>
      </c>
      <c r="J7" s="148" t="s">
        <v>122</v>
      </c>
      <c r="K7" s="148" t="s">
        <v>123</v>
      </c>
      <c r="L7" s="148" t="s">
        <v>122</v>
      </c>
      <c r="M7" s="148" t="s">
        <v>123</v>
      </c>
      <c r="N7" s="148" t="s">
        <v>122</v>
      </c>
      <c r="O7" s="148" t="s">
        <v>123</v>
      </c>
      <c r="P7" s="148" t="s">
        <v>122</v>
      </c>
      <c r="Q7" s="148" t="s">
        <v>123</v>
      </c>
    </row>
    <row r="8" spans="2:17" s="2" customFormat="1" ht="22.5" customHeight="1">
      <c r="B8" s="149" t="s">
        <v>80</v>
      </c>
      <c r="C8" s="153" t="s">
        <v>157</v>
      </c>
      <c r="D8" s="151">
        <f>F8+H8+J8+L8+N8+P8</f>
        <v>2000000</v>
      </c>
      <c r="E8" s="151"/>
      <c r="F8" s="161">
        <f>'[1]Kvetés kiad.2024'!$AX$431+'[1]Kvetés kiad.2024'!$AX$460</f>
        <v>2000000</v>
      </c>
      <c r="G8" s="161"/>
      <c r="H8" s="162"/>
      <c r="I8" s="162"/>
      <c r="J8" s="162"/>
      <c r="K8" s="162"/>
      <c r="L8" s="162"/>
      <c r="M8" s="162"/>
      <c r="N8" s="162"/>
      <c r="O8" s="162"/>
      <c r="P8" s="162"/>
      <c r="Q8" s="162"/>
    </row>
    <row r="9" spans="2:17" s="163" customFormat="1" ht="18" customHeight="1">
      <c r="B9" s="149" t="s">
        <v>81</v>
      </c>
      <c r="C9" s="153" t="s">
        <v>124</v>
      </c>
      <c r="D9" s="151">
        <f t="shared" ref="D9:E24" si="0">F9+H9+J9+L9+N9+P9</f>
        <v>12700000</v>
      </c>
      <c r="E9" s="151"/>
      <c r="F9" s="161">
        <f>'[1]Kvetés kiad.2024'!$AX$432+'[1]Kvetés kiad.2024'!$AX$461</f>
        <v>12700000</v>
      </c>
      <c r="G9" s="161"/>
      <c r="H9" s="152"/>
      <c r="I9" s="152"/>
      <c r="J9" s="152"/>
      <c r="K9" s="152"/>
      <c r="L9" s="152"/>
      <c r="M9" s="152"/>
      <c r="N9" s="152"/>
      <c r="O9" s="152"/>
      <c r="P9" s="152"/>
      <c r="Q9" s="152"/>
    </row>
    <row r="10" spans="2:17" s="163" customFormat="1" ht="22.5" customHeight="1">
      <c r="B10" s="149" t="s">
        <v>82</v>
      </c>
      <c r="C10" s="153" t="s">
        <v>158</v>
      </c>
      <c r="D10" s="151">
        <f t="shared" si="0"/>
        <v>14000000</v>
      </c>
      <c r="E10" s="151">
        <f t="shared" si="0"/>
        <v>0</v>
      </c>
      <c r="F10" s="161">
        <f>'[1]Kvetés kiad.2024'!$AX$433+'[1]Kvetés kiad.2024'!$AX$462</f>
        <v>14000000</v>
      </c>
      <c r="G10" s="161"/>
      <c r="H10" s="152"/>
      <c r="I10" s="152"/>
      <c r="J10" s="152"/>
      <c r="K10" s="152"/>
      <c r="L10" s="152"/>
      <c r="M10" s="152"/>
      <c r="N10" s="152"/>
      <c r="O10" s="152"/>
      <c r="P10" s="152"/>
      <c r="Q10" s="152"/>
    </row>
    <row r="11" spans="2:17" s="163" customFormat="1" ht="18" customHeight="1">
      <c r="B11" s="149" t="s">
        <v>83</v>
      </c>
      <c r="C11" s="153" t="s">
        <v>159</v>
      </c>
      <c r="D11" s="151">
        <f t="shared" si="0"/>
        <v>3302000</v>
      </c>
      <c r="E11" s="151">
        <f t="shared" si="0"/>
        <v>0</v>
      </c>
      <c r="F11" s="161">
        <f>'[1]Kvetés kiad.2024'!$AX$434+'[1]Kvetés kiad.2024'!$AX$463</f>
        <v>3302000</v>
      </c>
      <c r="G11" s="161"/>
      <c r="H11" s="152"/>
      <c r="I11" s="152"/>
      <c r="J11" s="152"/>
      <c r="K11" s="152"/>
      <c r="L11" s="152"/>
      <c r="M11" s="152"/>
      <c r="N11" s="152"/>
      <c r="O11" s="152"/>
      <c r="P11" s="152"/>
      <c r="Q11" s="152"/>
    </row>
    <row r="12" spans="2:17" s="163" customFormat="1" ht="24" customHeight="1">
      <c r="B12" s="149" t="s">
        <v>86</v>
      </c>
      <c r="C12" s="153" t="s">
        <v>160</v>
      </c>
      <c r="D12" s="151">
        <f t="shared" si="0"/>
        <v>1016000</v>
      </c>
      <c r="E12" s="151">
        <f t="shared" si="0"/>
        <v>0</v>
      </c>
      <c r="F12" s="161">
        <f>'[1]Kvetés kiad.2024'!$AX$435+'[1]Kvetés kiad.2024'!$AX$464</f>
        <v>1016000</v>
      </c>
      <c r="G12" s="161"/>
      <c r="H12" s="152"/>
      <c r="I12" s="152"/>
      <c r="J12" s="152"/>
      <c r="K12" s="152"/>
      <c r="L12" s="152"/>
      <c r="M12" s="152"/>
      <c r="N12" s="152"/>
      <c r="O12" s="152"/>
      <c r="P12" s="152"/>
      <c r="Q12" s="152"/>
    </row>
    <row r="13" spans="2:17" s="163" customFormat="1" ht="33.75">
      <c r="B13" s="149" t="s">
        <v>87</v>
      </c>
      <c r="C13" s="164" t="s">
        <v>161</v>
      </c>
      <c r="D13" s="151">
        <f t="shared" si="0"/>
        <v>153652588</v>
      </c>
      <c r="E13" s="151">
        <f t="shared" si="0"/>
        <v>0</v>
      </c>
      <c r="F13" s="161">
        <f>'[1]Kvetés kiad.2024'!$AX$436+'[1]Kvetés kiad.2024'!$AX$478</f>
        <v>153652588</v>
      </c>
      <c r="G13" s="161"/>
      <c r="H13" s="152"/>
      <c r="I13" s="152"/>
      <c r="J13" s="152"/>
      <c r="K13" s="152"/>
      <c r="L13" s="152"/>
      <c r="M13" s="152"/>
      <c r="N13" s="152"/>
      <c r="O13" s="152"/>
      <c r="P13" s="152"/>
      <c r="Q13" s="152"/>
    </row>
    <row r="14" spans="2:17" s="163" customFormat="1" ht="24.75" customHeight="1">
      <c r="B14" s="149" t="s">
        <v>89</v>
      </c>
      <c r="C14" s="165" t="s">
        <v>162</v>
      </c>
      <c r="D14" s="151">
        <f t="shared" si="0"/>
        <v>51500000</v>
      </c>
      <c r="E14" s="151">
        <f t="shared" si="0"/>
        <v>0</v>
      </c>
      <c r="F14" s="161">
        <f>'[1]Kvetés kiad.2024'!$AX$437+'[1]Kvetés kiad.2024'!$AX$465</f>
        <v>51500000</v>
      </c>
      <c r="G14" s="161"/>
      <c r="H14" s="152"/>
      <c r="I14" s="152"/>
      <c r="J14" s="152"/>
      <c r="K14" s="152"/>
      <c r="L14" s="152"/>
      <c r="M14" s="152"/>
      <c r="N14" s="152"/>
      <c r="O14" s="152"/>
      <c r="P14" s="152"/>
      <c r="Q14" s="152"/>
    </row>
    <row r="15" spans="2:17" s="163" customFormat="1" ht="18" customHeight="1">
      <c r="B15" s="149" t="s">
        <v>91</v>
      </c>
      <c r="C15" s="153" t="s">
        <v>125</v>
      </c>
      <c r="D15" s="151">
        <f t="shared" si="0"/>
        <v>1138137</v>
      </c>
      <c r="E15" s="151">
        <f t="shared" si="0"/>
        <v>0</v>
      </c>
      <c r="F15" s="161">
        <f>'[1]Kvetés kiad.2024'!$AX$438+'[1]Kvetés kiad.2024'!$AX$466</f>
        <v>1138137</v>
      </c>
      <c r="G15" s="161"/>
      <c r="H15" s="152"/>
      <c r="I15" s="152"/>
      <c r="J15" s="152"/>
      <c r="K15" s="152"/>
      <c r="L15" s="152"/>
      <c r="M15" s="152"/>
      <c r="N15" s="152"/>
      <c r="O15" s="152"/>
      <c r="P15" s="152"/>
      <c r="Q15" s="152"/>
    </row>
    <row r="16" spans="2:17" s="163" customFormat="1" ht="18" customHeight="1">
      <c r="B16" s="149" t="s">
        <v>92</v>
      </c>
      <c r="C16" s="153" t="s">
        <v>163</v>
      </c>
      <c r="D16" s="151">
        <f t="shared" si="0"/>
        <v>9500000</v>
      </c>
      <c r="E16" s="151">
        <f t="shared" si="0"/>
        <v>0</v>
      </c>
      <c r="F16" s="161">
        <f>'[1]Kvetés kiad.2024'!$AX$439+'[1]Kvetés kiad.2024'!$AX$467</f>
        <v>9500000</v>
      </c>
      <c r="G16" s="161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2:17" s="163" customFormat="1" ht="24" customHeight="1">
      <c r="B17" s="149" t="s">
        <v>93</v>
      </c>
      <c r="C17" s="153" t="s">
        <v>164</v>
      </c>
      <c r="D17" s="151">
        <f t="shared" si="0"/>
        <v>1500000</v>
      </c>
      <c r="E17" s="151">
        <f t="shared" si="0"/>
        <v>0</v>
      </c>
      <c r="F17" s="161">
        <f>'[1]Kvetés kiad.2024'!$AX$440+'[1]Kvetés kiad.2024'!$AX$468</f>
        <v>1500000</v>
      </c>
      <c r="G17" s="161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2:17" s="163" customFormat="1" ht="24" customHeight="1">
      <c r="B18" s="149" t="s">
        <v>95</v>
      </c>
      <c r="C18" s="153" t="s">
        <v>165</v>
      </c>
      <c r="D18" s="151">
        <f t="shared" si="0"/>
        <v>1200000</v>
      </c>
      <c r="E18" s="151">
        <f t="shared" si="0"/>
        <v>0</v>
      </c>
      <c r="F18" s="161">
        <f>'[1]Kvetés kiad.2024'!$AX$441+'[1]Kvetés kiad.2024'!$AX$469</f>
        <v>1200000</v>
      </c>
      <c r="G18" s="161"/>
      <c r="H18" s="152"/>
      <c r="I18" s="152"/>
      <c r="J18" s="152"/>
      <c r="K18" s="152"/>
      <c r="L18" s="152"/>
      <c r="M18" s="152"/>
      <c r="N18" s="152"/>
      <c r="O18" s="152"/>
      <c r="P18" s="152"/>
      <c r="Q18" s="152"/>
    </row>
    <row r="19" spans="2:17" s="163" customFormat="1" ht="24" customHeight="1">
      <c r="B19" s="149" t="s">
        <v>96</v>
      </c>
      <c r="C19" s="153" t="s">
        <v>166</v>
      </c>
      <c r="D19" s="151">
        <f t="shared" si="0"/>
        <v>1500000</v>
      </c>
      <c r="E19" s="151">
        <f t="shared" si="0"/>
        <v>0</v>
      </c>
      <c r="F19" s="161">
        <f>'[1]Kvetés kiad.2024'!$AX$442+'[1]Kvetés kiad.2024'!$AX$470</f>
        <v>1500000</v>
      </c>
      <c r="G19" s="161"/>
      <c r="H19" s="152"/>
      <c r="I19" s="152"/>
      <c r="J19" s="152"/>
      <c r="K19" s="152"/>
      <c r="L19" s="152"/>
      <c r="M19" s="152"/>
      <c r="N19" s="152"/>
      <c r="O19" s="152"/>
      <c r="P19" s="152"/>
      <c r="Q19" s="152"/>
    </row>
    <row r="20" spans="2:17" s="163" customFormat="1" ht="24" customHeight="1">
      <c r="B20" s="149" t="s">
        <v>97</v>
      </c>
      <c r="C20" s="153" t="s">
        <v>167</v>
      </c>
      <c r="D20" s="151">
        <f t="shared" si="0"/>
        <v>2500000</v>
      </c>
      <c r="E20" s="151">
        <f t="shared" si="0"/>
        <v>0</v>
      </c>
      <c r="F20" s="161">
        <f>'[1]Kvetés kiad.2024'!$AX$443+'[1]Kvetés kiad.2024'!$AX$471</f>
        <v>2500000</v>
      </c>
      <c r="G20" s="161"/>
      <c r="H20" s="152"/>
      <c r="I20" s="152"/>
      <c r="J20" s="152"/>
      <c r="K20" s="152"/>
      <c r="L20" s="152"/>
      <c r="M20" s="152"/>
      <c r="N20" s="152"/>
      <c r="O20" s="152"/>
      <c r="P20" s="152"/>
      <c r="Q20" s="152"/>
    </row>
    <row r="21" spans="2:17" s="163" customFormat="1" ht="22.5" customHeight="1">
      <c r="B21" s="149" t="s">
        <v>0</v>
      </c>
      <c r="C21" s="153" t="s">
        <v>168</v>
      </c>
      <c r="D21" s="151">
        <f t="shared" si="0"/>
        <v>2500000</v>
      </c>
      <c r="E21" s="151">
        <f t="shared" si="0"/>
        <v>0</v>
      </c>
      <c r="F21" s="166">
        <f>'[1]Kvetés kiad.2024'!$AX$444+'[1]Kvetés kiad.2024'!$AX$472</f>
        <v>2500000</v>
      </c>
      <c r="G21" s="166"/>
      <c r="H21" s="152"/>
      <c r="I21" s="152"/>
      <c r="J21" s="152"/>
      <c r="K21" s="152"/>
      <c r="L21" s="152"/>
      <c r="M21" s="152"/>
      <c r="N21" s="152"/>
      <c r="O21" s="152"/>
      <c r="P21" s="152"/>
      <c r="Q21" s="152"/>
    </row>
    <row r="22" spans="2:17" s="163" customFormat="1" ht="24" customHeight="1">
      <c r="B22" s="149" t="s">
        <v>99</v>
      </c>
      <c r="C22" s="153" t="s">
        <v>169</v>
      </c>
      <c r="D22" s="151">
        <f t="shared" si="0"/>
        <v>10000000</v>
      </c>
      <c r="E22" s="151">
        <f t="shared" si="0"/>
        <v>0</v>
      </c>
      <c r="F22" s="166">
        <f>'[1]Kvetés kiad.2024'!$AX$445+'[1]Kvetés kiad.2024'!$AX$473</f>
        <v>10000000</v>
      </c>
      <c r="G22" s="166"/>
      <c r="H22" s="152"/>
      <c r="I22" s="152"/>
      <c r="J22" s="152"/>
      <c r="K22" s="152"/>
      <c r="L22" s="152"/>
      <c r="M22" s="152"/>
      <c r="N22" s="152"/>
      <c r="O22" s="152"/>
      <c r="P22" s="152"/>
      <c r="Q22" s="152"/>
    </row>
    <row r="23" spans="2:17" s="163" customFormat="1" ht="24">
      <c r="B23" s="149" t="s">
        <v>100</v>
      </c>
      <c r="C23" s="153" t="s">
        <v>170</v>
      </c>
      <c r="D23" s="151">
        <f t="shared" si="0"/>
        <v>20000000</v>
      </c>
      <c r="E23" s="151"/>
      <c r="F23" s="152">
        <f>'[1]Kvetés kiad.2024'!$AX$446+'[1]Kvetés kiad.2024'!$AX$474</f>
        <v>20000000</v>
      </c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</row>
    <row r="24" spans="2:17" s="163" customFormat="1" ht="18" customHeight="1">
      <c r="B24" s="149" t="s">
        <v>101</v>
      </c>
      <c r="C24" s="153" t="s">
        <v>171</v>
      </c>
      <c r="D24" s="151">
        <f t="shared" si="0"/>
        <v>2540000</v>
      </c>
      <c r="E24" s="151">
        <f t="shared" si="0"/>
        <v>0</v>
      </c>
      <c r="F24" s="152">
        <f>'[1]Kvetés kiad.2024'!$AX$447+'[1]Kvetés kiad.2024'!$AX$475</f>
        <v>2540000</v>
      </c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</row>
    <row r="25" spans="2:17" s="2" customFormat="1" ht="18" customHeight="1">
      <c r="B25" s="149" t="s">
        <v>102</v>
      </c>
      <c r="C25" s="153" t="s">
        <v>172</v>
      </c>
      <c r="D25" s="151">
        <f t="shared" ref="D25:E37" si="1">F25+H25+J25+L25+N25+P25</f>
        <v>1905000</v>
      </c>
      <c r="E25" s="151">
        <f t="shared" si="1"/>
        <v>0</v>
      </c>
      <c r="F25" s="5">
        <f>'[1]Kvetés kiad.2024'!$AX$448+'[1]Kvetés kiad.2024'!$AX$476</f>
        <v>1905000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2:17" s="2" customFormat="1" ht="18" customHeight="1">
      <c r="B26" s="149" t="s">
        <v>103</v>
      </c>
      <c r="C26" s="153" t="s">
        <v>173</v>
      </c>
      <c r="D26" s="151">
        <f t="shared" si="1"/>
        <v>177542247</v>
      </c>
      <c r="E26" s="151">
        <f t="shared" si="1"/>
        <v>0</v>
      </c>
      <c r="F26" s="5">
        <f>'[1]Kvetés kiad.2024'!$AX$449+'[1]Kvetés kiad.2024'!$AX$479</f>
        <v>177542247</v>
      </c>
      <c r="G26" s="208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2:17" s="2" customFormat="1" ht="24">
      <c r="B27" s="149" t="s">
        <v>104</v>
      </c>
      <c r="C27" s="153" t="s">
        <v>174</v>
      </c>
      <c r="D27" s="151">
        <f t="shared" si="1"/>
        <v>314960630</v>
      </c>
      <c r="E27" s="151">
        <f t="shared" si="1"/>
        <v>0</v>
      </c>
      <c r="F27" s="5">
        <f>'[1]Kvetés kiad.2024'!$AX$450</f>
        <v>314960630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2:17" s="2" customFormat="1" ht="18" customHeight="1">
      <c r="B28" s="149" t="s">
        <v>105</v>
      </c>
      <c r="C28" s="153" t="s">
        <v>175</v>
      </c>
      <c r="D28" s="151">
        <f t="shared" si="1"/>
        <v>1576900000</v>
      </c>
      <c r="E28" s="151">
        <f t="shared" si="1"/>
        <v>0</v>
      </c>
      <c r="F28" s="5">
        <f>'[1]Kvetés kiad.2024'!$AX$451+'[1]Kvetés kiad.2024'!$AX$480</f>
        <v>1576900000</v>
      </c>
      <c r="G28" s="208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2:17" s="2" customFormat="1" ht="24">
      <c r="B29" s="149" t="s">
        <v>106</v>
      </c>
      <c r="C29" s="153" t="s">
        <v>176</v>
      </c>
      <c r="D29" s="151">
        <f t="shared" si="1"/>
        <v>788803858</v>
      </c>
      <c r="E29" s="151">
        <f t="shared" si="1"/>
        <v>0</v>
      </c>
      <c r="F29" s="5">
        <f>'[1]Kvetés kiad.2024'!$AX$452+'[1]Kvetés kiad.2024'!$AM$477</f>
        <v>788803858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2:17" s="2" customFormat="1" ht="18" customHeight="1">
      <c r="B30" s="149" t="s">
        <v>107</v>
      </c>
      <c r="C30" s="153" t="s">
        <v>177</v>
      </c>
      <c r="D30" s="151">
        <f t="shared" si="1"/>
        <v>10000000</v>
      </c>
      <c r="E30" s="151">
        <f t="shared" si="1"/>
        <v>0</v>
      </c>
      <c r="F30" s="5">
        <f>'[1]Kvetés kiad.2024'!$AX$453+'[1]Kvetés kiad.2024'!$AX$481</f>
        <v>10000000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2:17" s="2" customFormat="1" ht="18" customHeight="1">
      <c r="B31" s="149" t="s">
        <v>108</v>
      </c>
      <c r="C31" s="153" t="s">
        <v>178</v>
      </c>
      <c r="D31" s="151">
        <f t="shared" si="1"/>
        <v>149484600</v>
      </c>
      <c r="E31" s="151">
        <f t="shared" si="1"/>
        <v>0</v>
      </c>
      <c r="F31" s="5">
        <f>'[1]Kvetés kiad.2024'!$AX$454+'[1]Kvetés kiad.2024'!$AX$482</f>
        <v>149484600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2:17" s="2" customFormat="1" ht="24">
      <c r="B32" s="149" t="s">
        <v>109</v>
      </c>
      <c r="C32" s="153" t="s">
        <v>179</v>
      </c>
      <c r="D32" s="151">
        <f t="shared" si="1"/>
        <v>76261683</v>
      </c>
      <c r="E32" s="151">
        <f t="shared" si="1"/>
        <v>0</v>
      </c>
      <c r="F32" s="5">
        <f>'[1]Kvetés kiad.2024'!$AX$455+'[1]Kvetés kiad.2024'!$AX$483</f>
        <v>76261683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2:17" s="2" customFormat="1" ht="24">
      <c r="B33" s="149" t="s">
        <v>110</v>
      </c>
      <c r="C33" s="153" t="s">
        <v>126</v>
      </c>
      <c r="D33" s="151">
        <f t="shared" si="1"/>
        <v>19050000</v>
      </c>
      <c r="E33" s="151">
        <f t="shared" si="1"/>
        <v>0</v>
      </c>
      <c r="F33" s="5">
        <f>'[1]Kvetés kiad.2024'!$AX$456+'[1]Kvetés kiad.2024'!$AX$484</f>
        <v>19050000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2:17" s="2" customFormat="1" ht="24">
      <c r="B34" s="149" t="s">
        <v>111</v>
      </c>
      <c r="C34" s="153" t="s">
        <v>180</v>
      </c>
      <c r="D34" s="151">
        <f t="shared" si="1"/>
        <v>2466435</v>
      </c>
      <c r="E34" s="151">
        <f t="shared" si="1"/>
        <v>0</v>
      </c>
      <c r="F34" s="5">
        <f>'[1]Kvetés kiad.2024'!$AX$457+'[1]Kvetés kiad.2024'!$AX$485</f>
        <v>2466435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2:17" s="2" customFormat="1" ht="24">
      <c r="B35" s="149" t="s">
        <v>112</v>
      </c>
      <c r="C35" s="153" t="s">
        <v>181</v>
      </c>
      <c r="D35" s="151">
        <f t="shared" si="1"/>
        <v>1000001</v>
      </c>
      <c r="E35" s="151">
        <f t="shared" si="1"/>
        <v>0</v>
      </c>
      <c r="F35" s="5">
        <f>'[1]Kvetés kiad.2024'!$AX$458+'[1]Kvetés kiad.2024'!$AX$486</f>
        <v>1000001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2:17" s="2" customFormat="1" ht="12">
      <c r="B36" s="149" t="s">
        <v>113</v>
      </c>
      <c r="C36" s="205" t="s">
        <v>203</v>
      </c>
      <c r="D36" s="151">
        <f t="shared" si="1"/>
        <v>949999</v>
      </c>
      <c r="E36" s="151"/>
      <c r="F36" s="5"/>
      <c r="G36" s="13"/>
      <c r="H36" s="13"/>
      <c r="I36" s="13"/>
      <c r="J36" s="5">
        <f>'[4]Kvetés kiad.2024'!$O$273+'[4]Kvetés kiad.2024'!$O$275</f>
        <v>949999</v>
      </c>
      <c r="K36" s="13"/>
      <c r="L36" s="13"/>
      <c r="M36" s="13"/>
      <c r="N36" s="13"/>
      <c r="O36" s="13"/>
      <c r="P36" s="13"/>
      <c r="Q36" s="13"/>
    </row>
    <row r="37" spans="2:17" s="2" customFormat="1" ht="12">
      <c r="B37" s="13"/>
      <c r="C37" s="153"/>
      <c r="D37" s="151">
        <f t="shared" si="1"/>
        <v>0</v>
      </c>
      <c r="E37" s="151"/>
      <c r="F37" s="5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2:17" s="2" customFormat="1" ht="12">
      <c r="B38" s="13"/>
      <c r="C38" s="209" t="s">
        <v>119</v>
      </c>
      <c r="D38" s="210">
        <f>SUM(D8:D36)</f>
        <v>3409873178</v>
      </c>
      <c r="E38" s="210"/>
      <c r="F38" s="159">
        <f>SUM(F8:F36)</f>
        <v>3408923179</v>
      </c>
      <c r="G38" s="157"/>
      <c r="H38" s="157"/>
      <c r="I38" s="157"/>
      <c r="J38" s="159">
        <f>SUM(J35:J37)</f>
        <v>949999</v>
      </c>
      <c r="K38" s="157"/>
      <c r="L38" s="157"/>
      <c r="M38" s="157"/>
      <c r="N38" s="157"/>
      <c r="O38" s="157"/>
      <c r="P38" s="157"/>
      <c r="Q38" s="157"/>
    </row>
    <row r="39" spans="2:17" s="2" customFormat="1" ht="18" customHeight="1">
      <c r="F39" s="12"/>
    </row>
    <row r="40" spans="2:17" s="2" customFormat="1" ht="18" customHeight="1">
      <c r="D40" s="12"/>
    </row>
    <row r="41" spans="2:17" s="2" customFormat="1" ht="18" customHeight="1"/>
    <row r="42" spans="2:17" s="2" customFormat="1" ht="18" customHeight="1"/>
    <row r="43" spans="2:17" s="2" customFormat="1" ht="18" customHeight="1"/>
    <row r="44" spans="2:17" s="2" customFormat="1" ht="18" customHeight="1"/>
    <row r="45" spans="2:17" s="2" customFormat="1" ht="18" customHeight="1"/>
    <row r="46" spans="2:17" s="2" customFormat="1" ht="18" customHeight="1"/>
    <row r="47" spans="2:17" s="2" customFormat="1" ht="18" customHeight="1"/>
    <row r="48" spans="2:17" s="2" customFormat="1" ht="18" customHeight="1"/>
    <row r="49" s="2" customFormat="1" ht="18" customHeight="1"/>
    <row r="50" s="2" customFormat="1" ht="20.100000000000001" customHeight="1"/>
    <row r="51" s="2" customFormat="1" ht="20.100000000000001" customHeight="1"/>
    <row r="52" s="2" customFormat="1" ht="20.100000000000001" customHeight="1"/>
    <row r="53" s="2" customFormat="1" ht="20.100000000000001" customHeight="1"/>
    <row r="54" s="2" customFormat="1" ht="20.100000000000001" customHeight="1"/>
    <row r="55" s="2" customFormat="1" ht="20.100000000000001" customHeight="1"/>
    <row r="56" s="2" customFormat="1" ht="20.100000000000001" customHeight="1"/>
    <row r="57" s="2" customFormat="1" ht="20.100000000000001" customHeight="1"/>
    <row r="58" s="2" customFormat="1" ht="20.100000000000001" customHeight="1"/>
    <row r="59" s="2" customFormat="1" ht="12"/>
    <row r="60" s="2" customFormat="1" ht="12"/>
  </sheetData>
  <mergeCells count="9">
    <mergeCell ref="C2:E2"/>
    <mergeCell ref="C3:P3"/>
    <mergeCell ref="D6:E6"/>
    <mergeCell ref="F6:G6"/>
    <mergeCell ref="H6:I6"/>
    <mergeCell ref="J6:K6"/>
    <mergeCell ref="L6:M6"/>
    <mergeCell ref="N6:O6"/>
    <mergeCell ref="P6:Q6"/>
  </mergeCells>
  <phoneticPr fontId="21" type="noConversion"/>
  <pageMargins left="0.7" right="0.7" top="0.75" bottom="0.75" header="0.3" footer="0.3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583BF-3732-4788-861F-B0AD4556901B}">
  <dimension ref="A1:G51"/>
  <sheetViews>
    <sheetView view="pageBreakPreview" topLeftCell="A7" zoomScale="60" zoomScaleNormal="140" workbookViewId="0">
      <selection activeCell="C12" sqref="C12"/>
    </sheetView>
  </sheetViews>
  <sheetFormatPr defaultRowHeight="12.75"/>
  <cols>
    <col min="1" max="1" width="5.5703125" style="69" customWidth="1"/>
    <col min="2" max="2" width="37.28515625" style="69" customWidth="1"/>
    <col min="3" max="3" width="14.85546875" style="69" customWidth="1"/>
    <col min="4" max="4" width="13.42578125" style="69" customWidth="1"/>
    <col min="5" max="5" width="18.7109375" style="69" customWidth="1"/>
    <col min="6" max="256" width="9.140625" style="69"/>
    <col min="257" max="257" width="5.5703125" style="69" customWidth="1"/>
    <col min="258" max="258" width="44" style="69" customWidth="1"/>
    <col min="259" max="260" width="15.5703125" style="69" customWidth="1"/>
    <col min="261" max="261" width="18.7109375" style="69" customWidth="1"/>
    <col min="262" max="512" width="9.140625" style="69"/>
    <col min="513" max="513" width="5.5703125" style="69" customWidth="1"/>
    <col min="514" max="514" width="44" style="69" customWidth="1"/>
    <col min="515" max="516" width="15.5703125" style="69" customWidth="1"/>
    <col min="517" max="517" width="18.7109375" style="69" customWidth="1"/>
    <col min="518" max="768" width="9.140625" style="69"/>
    <col min="769" max="769" width="5.5703125" style="69" customWidth="1"/>
    <col min="770" max="770" width="44" style="69" customWidth="1"/>
    <col min="771" max="772" width="15.5703125" style="69" customWidth="1"/>
    <col min="773" max="773" width="18.7109375" style="69" customWidth="1"/>
    <col min="774" max="1024" width="9.140625" style="69"/>
    <col min="1025" max="1025" width="5.5703125" style="69" customWidth="1"/>
    <col min="1026" max="1026" width="44" style="69" customWidth="1"/>
    <col min="1027" max="1028" width="15.5703125" style="69" customWidth="1"/>
    <col min="1029" max="1029" width="18.7109375" style="69" customWidth="1"/>
    <col min="1030" max="1280" width="9.140625" style="69"/>
    <col min="1281" max="1281" width="5.5703125" style="69" customWidth="1"/>
    <col min="1282" max="1282" width="44" style="69" customWidth="1"/>
    <col min="1283" max="1284" width="15.5703125" style="69" customWidth="1"/>
    <col min="1285" max="1285" width="18.7109375" style="69" customWidth="1"/>
    <col min="1286" max="1536" width="9.140625" style="69"/>
    <col min="1537" max="1537" width="5.5703125" style="69" customWidth="1"/>
    <col min="1538" max="1538" width="44" style="69" customWidth="1"/>
    <col min="1539" max="1540" width="15.5703125" style="69" customWidth="1"/>
    <col min="1541" max="1541" width="18.7109375" style="69" customWidth="1"/>
    <col min="1542" max="1792" width="9.140625" style="69"/>
    <col min="1793" max="1793" width="5.5703125" style="69" customWidth="1"/>
    <col min="1794" max="1794" width="44" style="69" customWidth="1"/>
    <col min="1795" max="1796" width="15.5703125" style="69" customWidth="1"/>
    <col min="1797" max="1797" width="18.7109375" style="69" customWidth="1"/>
    <col min="1798" max="2048" width="9.140625" style="69"/>
    <col min="2049" max="2049" width="5.5703125" style="69" customWidth="1"/>
    <col min="2050" max="2050" width="44" style="69" customWidth="1"/>
    <col min="2051" max="2052" width="15.5703125" style="69" customWidth="1"/>
    <col min="2053" max="2053" width="18.7109375" style="69" customWidth="1"/>
    <col min="2054" max="2304" width="9.140625" style="69"/>
    <col min="2305" max="2305" width="5.5703125" style="69" customWidth="1"/>
    <col min="2306" max="2306" width="44" style="69" customWidth="1"/>
    <col min="2307" max="2308" width="15.5703125" style="69" customWidth="1"/>
    <col min="2309" max="2309" width="18.7109375" style="69" customWidth="1"/>
    <col min="2310" max="2560" width="9.140625" style="69"/>
    <col min="2561" max="2561" width="5.5703125" style="69" customWidth="1"/>
    <col min="2562" max="2562" width="44" style="69" customWidth="1"/>
    <col min="2563" max="2564" width="15.5703125" style="69" customWidth="1"/>
    <col min="2565" max="2565" width="18.7109375" style="69" customWidth="1"/>
    <col min="2566" max="2816" width="9.140625" style="69"/>
    <col min="2817" max="2817" width="5.5703125" style="69" customWidth="1"/>
    <col min="2818" max="2818" width="44" style="69" customWidth="1"/>
    <col min="2819" max="2820" width="15.5703125" style="69" customWidth="1"/>
    <col min="2821" max="2821" width="18.7109375" style="69" customWidth="1"/>
    <col min="2822" max="3072" width="9.140625" style="69"/>
    <col min="3073" max="3073" width="5.5703125" style="69" customWidth="1"/>
    <col min="3074" max="3074" width="44" style="69" customWidth="1"/>
    <col min="3075" max="3076" width="15.5703125" style="69" customWidth="1"/>
    <col min="3077" max="3077" width="18.7109375" style="69" customWidth="1"/>
    <col min="3078" max="3328" width="9.140625" style="69"/>
    <col min="3329" max="3329" width="5.5703125" style="69" customWidth="1"/>
    <col min="3330" max="3330" width="44" style="69" customWidth="1"/>
    <col min="3331" max="3332" width="15.5703125" style="69" customWidth="1"/>
    <col min="3333" max="3333" width="18.7109375" style="69" customWidth="1"/>
    <col min="3334" max="3584" width="9.140625" style="69"/>
    <col min="3585" max="3585" width="5.5703125" style="69" customWidth="1"/>
    <col min="3586" max="3586" width="44" style="69" customWidth="1"/>
    <col min="3587" max="3588" width="15.5703125" style="69" customWidth="1"/>
    <col min="3589" max="3589" width="18.7109375" style="69" customWidth="1"/>
    <col min="3590" max="3840" width="9.140625" style="69"/>
    <col min="3841" max="3841" width="5.5703125" style="69" customWidth="1"/>
    <col min="3842" max="3842" width="44" style="69" customWidth="1"/>
    <col min="3843" max="3844" width="15.5703125" style="69" customWidth="1"/>
    <col min="3845" max="3845" width="18.7109375" style="69" customWidth="1"/>
    <col min="3846" max="4096" width="9.140625" style="69"/>
    <col min="4097" max="4097" width="5.5703125" style="69" customWidth="1"/>
    <col min="4098" max="4098" width="44" style="69" customWidth="1"/>
    <col min="4099" max="4100" width="15.5703125" style="69" customWidth="1"/>
    <col min="4101" max="4101" width="18.7109375" style="69" customWidth="1"/>
    <col min="4102" max="4352" width="9.140625" style="69"/>
    <col min="4353" max="4353" width="5.5703125" style="69" customWidth="1"/>
    <col min="4354" max="4354" width="44" style="69" customWidth="1"/>
    <col min="4355" max="4356" width="15.5703125" style="69" customWidth="1"/>
    <col min="4357" max="4357" width="18.7109375" style="69" customWidth="1"/>
    <col min="4358" max="4608" width="9.140625" style="69"/>
    <col min="4609" max="4609" width="5.5703125" style="69" customWidth="1"/>
    <col min="4610" max="4610" width="44" style="69" customWidth="1"/>
    <col min="4611" max="4612" width="15.5703125" style="69" customWidth="1"/>
    <col min="4613" max="4613" width="18.7109375" style="69" customWidth="1"/>
    <col min="4614" max="4864" width="9.140625" style="69"/>
    <col min="4865" max="4865" width="5.5703125" style="69" customWidth="1"/>
    <col min="4866" max="4866" width="44" style="69" customWidth="1"/>
    <col min="4867" max="4868" width="15.5703125" style="69" customWidth="1"/>
    <col min="4869" max="4869" width="18.7109375" style="69" customWidth="1"/>
    <col min="4870" max="5120" width="9.140625" style="69"/>
    <col min="5121" max="5121" width="5.5703125" style="69" customWidth="1"/>
    <col min="5122" max="5122" width="44" style="69" customWidth="1"/>
    <col min="5123" max="5124" width="15.5703125" style="69" customWidth="1"/>
    <col min="5125" max="5125" width="18.7109375" style="69" customWidth="1"/>
    <col min="5126" max="5376" width="9.140625" style="69"/>
    <col min="5377" max="5377" width="5.5703125" style="69" customWidth="1"/>
    <col min="5378" max="5378" width="44" style="69" customWidth="1"/>
    <col min="5379" max="5380" width="15.5703125" style="69" customWidth="1"/>
    <col min="5381" max="5381" width="18.7109375" style="69" customWidth="1"/>
    <col min="5382" max="5632" width="9.140625" style="69"/>
    <col min="5633" max="5633" width="5.5703125" style="69" customWidth="1"/>
    <col min="5634" max="5634" width="44" style="69" customWidth="1"/>
    <col min="5635" max="5636" width="15.5703125" style="69" customWidth="1"/>
    <col min="5637" max="5637" width="18.7109375" style="69" customWidth="1"/>
    <col min="5638" max="5888" width="9.140625" style="69"/>
    <col min="5889" max="5889" width="5.5703125" style="69" customWidth="1"/>
    <col min="5890" max="5890" width="44" style="69" customWidth="1"/>
    <col min="5891" max="5892" width="15.5703125" style="69" customWidth="1"/>
    <col min="5893" max="5893" width="18.7109375" style="69" customWidth="1"/>
    <col min="5894" max="6144" width="9.140625" style="69"/>
    <col min="6145" max="6145" width="5.5703125" style="69" customWidth="1"/>
    <col min="6146" max="6146" width="44" style="69" customWidth="1"/>
    <col min="6147" max="6148" width="15.5703125" style="69" customWidth="1"/>
    <col min="6149" max="6149" width="18.7109375" style="69" customWidth="1"/>
    <col min="6150" max="6400" width="9.140625" style="69"/>
    <col min="6401" max="6401" width="5.5703125" style="69" customWidth="1"/>
    <col min="6402" max="6402" width="44" style="69" customWidth="1"/>
    <col min="6403" max="6404" width="15.5703125" style="69" customWidth="1"/>
    <col min="6405" max="6405" width="18.7109375" style="69" customWidth="1"/>
    <col min="6406" max="6656" width="9.140625" style="69"/>
    <col min="6657" max="6657" width="5.5703125" style="69" customWidth="1"/>
    <col min="6658" max="6658" width="44" style="69" customWidth="1"/>
    <col min="6659" max="6660" width="15.5703125" style="69" customWidth="1"/>
    <col min="6661" max="6661" width="18.7109375" style="69" customWidth="1"/>
    <col min="6662" max="6912" width="9.140625" style="69"/>
    <col min="6913" max="6913" width="5.5703125" style="69" customWidth="1"/>
    <col min="6914" max="6914" width="44" style="69" customWidth="1"/>
    <col min="6915" max="6916" width="15.5703125" style="69" customWidth="1"/>
    <col min="6917" max="6917" width="18.7109375" style="69" customWidth="1"/>
    <col min="6918" max="7168" width="9.140625" style="69"/>
    <col min="7169" max="7169" width="5.5703125" style="69" customWidth="1"/>
    <col min="7170" max="7170" width="44" style="69" customWidth="1"/>
    <col min="7171" max="7172" width="15.5703125" style="69" customWidth="1"/>
    <col min="7173" max="7173" width="18.7109375" style="69" customWidth="1"/>
    <col min="7174" max="7424" width="9.140625" style="69"/>
    <col min="7425" max="7425" width="5.5703125" style="69" customWidth="1"/>
    <col min="7426" max="7426" width="44" style="69" customWidth="1"/>
    <col min="7427" max="7428" width="15.5703125" style="69" customWidth="1"/>
    <col min="7429" max="7429" width="18.7109375" style="69" customWidth="1"/>
    <col min="7430" max="7680" width="9.140625" style="69"/>
    <col min="7681" max="7681" width="5.5703125" style="69" customWidth="1"/>
    <col min="7682" max="7682" width="44" style="69" customWidth="1"/>
    <col min="7683" max="7684" width="15.5703125" style="69" customWidth="1"/>
    <col min="7685" max="7685" width="18.7109375" style="69" customWidth="1"/>
    <col min="7686" max="7936" width="9.140625" style="69"/>
    <col min="7937" max="7937" width="5.5703125" style="69" customWidth="1"/>
    <col min="7938" max="7938" width="44" style="69" customWidth="1"/>
    <col min="7939" max="7940" width="15.5703125" style="69" customWidth="1"/>
    <col min="7941" max="7941" width="18.7109375" style="69" customWidth="1"/>
    <col min="7942" max="8192" width="9.140625" style="69"/>
    <col min="8193" max="8193" width="5.5703125" style="69" customWidth="1"/>
    <col min="8194" max="8194" width="44" style="69" customWidth="1"/>
    <col min="8195" max="8196" width="15.5703125" style="69" customWidth="1"/>
    <col min="8197" max="8197" width="18.7109375" style="69" customWidth="1"/>
    <col min="8198" max="8448" width="9.140625" style="69"/>
    <col min="8449" max="8449" width="5.5703125" style="69" customWidth="1"/>
    <col min="8450" max="8450" width="44" style="69" customWidth="1"/>
    <col min="8451" max="8452" width="15.5703125" style="69" customWidth="1"/>
    <col min="8453" max="8453" width="18.7109375" style="69" customWidth="1"/>
    <col min="8454" max="8704" width="9.140625" style="69"/>
    <col min="8705" max="8705" width="5.5703125" style="69" customWidth="1"/>
    <col min="8706" max="8706" width="44" style="69" customWidth="1"/>
    <col min="8707" max="8708" width="15.5703125" style="69" customWidth="1"/>
    <col min="8709" max="8709" width="18.7109375" style="69" customWidth="1"/>
    <col min="8710" max="8960" width="9.140625" style="69"/>
    <col min="8961" max="8961" width="5.5703125" style="69" customWidth="1"/>
    <col min="8962" max="8962" width="44" style="69" customWidth="1"/>
    <col min="8963" max="8964" width="15.5703125" style="69" customWidth="1"/>
    <col min="8965" max="8965" width="18.7109375" style="69" customWidth="1"/>
    <col min="8966" max="9216" width="9.140625" style="69"/>
    <col min="9217" max="9217" width="5.5703125" style="69" customWidth="1"/>
    <col min="9218" max="9218" width="44" style="69" customWidth="1"/>
    <col min="9219" max="9220" width="15.5703125" style="69" customWidth="1"/>
    <col min="9221" max="9221" width="18.7109375" style="69" customWidth="1"/>
    <col min="9222" max="9472" width="9.140625" style="69"/>
    <col min="9473" max="9473" width="5.5703125" style="69" customWidth="1"/>
    <col min="9474" max="9474" width="44" style="69" customWidth="1"/>
    <col min="9475" max="9476" width="15.5703125" style="69" customWidth="1"/>
    <col min="9477" max="9477" width="18.7109375" style="69" customWidth="1"/>
    <col min="9478" max="9728" width="9.140625" style="69"/>
    <col min="9729" max="9729" width="5.5703125" style="69" customWidth="1"/>
    <col min="9730" max="9730" width="44" style="69" customWidth="1"/>
    <col min="9731" max="9732" width="15.5703125" style="69" customWidth="1"/>
    <col min="9733" max="9733" width="18.7109375" style="69" customWidth="1"/>
    <col min="9734" max="9984" width="9.140625" style="69"/>
    <col min="9985" max="9985" width="5.5703125" style="69" customWidth="1"/>
    <col min="9986" max="9986" width="44" style="69" customWidth="1"/>
    <col min="9987" max="9988" width="15.5703125" style="69" customWidth="1"/>
    <col min="9989" max="9989" width="18.7109375" style="69" customWidth="1"/>
    <col min="9990" max="10240" width="9.140625" style="69"/>
    <col min="10241" max="10241" width="5.5703125" style="69" customWidth="1"/>
    <col min="10242" max="10242" width="44" style="69" customWidth="1"/>
    <col min="10243" max="10244" width="15.5703125" style="69" customWidth="1"/>
    <col min="10245" max="10245" width="18.7109375" style="69" customWidth="1"/>
    <col min="10246" max="10496" width="9.140625" style="69"/>
    <col min="10497" max="10497" width="5.5703125" style="69" customWidth="1"/>
    <col min="10498" max="10498" width="44" style="69" customWidth="1"/>
    <col min="10499" max="10500" width="15.5703125" style="69" customWidth="1"/>
    <col min="10501" max="10501" width="18.7109375" style="69" customWidth="1"/>
    <col min="10502" max="10752" width="9.140625" style="69"/>
    <col min="10753" max="10753" width="5.5703125" style="69" customWidth="1"/>
    <col min="10754" max="10754" width="44" style="69" customWidth="1"/>
    <col min="10755" max="10756" width="15.5703125" style="69" customWidth="1"/>
    <col min="10757" max="10757" width="18.7109375" style="69" customWidth="1"/>
    <col min="10758" max="11008" width="9.140625" style="69"/>
    <col min="11009" max="11009" width="5.5703125" style="69" customWidth="1"/>
    <col min="11010" max="11010" width="44" style="69" customWidth="1"/>
    <col min="11011" max="11012" width="15.5703125" style="69" customWidth="1"/>
    <col min="11013" max="11013" width="18.7109375" style="69" customWidth="1"/>
    <col min="11014" max="11264" width="9.140625" style="69"/>
    <col min="11265" max="11265" width="5.5703125" style="69" customWidth="1"/>
    <col min="11266" max="11266" width="44" style="69" customWidth="1"/>
    <col min="11267" max="11268" width="15.5703125" style="69" customWidth="1"/>
    <col min="11269" max="11269" width="18.7109375" style="69" customWidth="1"/>
    <col min="11270" max="11520" width="9.140625" style="69"/>
    <col min="11521" max="11521" width="5.5703125" style="69" customWidth="1"/>
    <col min="11522" max="11522" width="44" style="69" customWidth="1"/>
    <col min="11523" max="11524" width="15.5703125" style="69" customWidth="1"/>
    <col min="11525" max="11525" width="18.7109375" style="69" customWidth="1"/>
    <col min="11526" max="11776" width="9.140625" style="69"/>
    <col min="11777" max="11777" width="5.5703125" style="69" customWidth="1"/>
    <col min="11778" max="11778" width="44" style="69" customWidth="1"/>
    <col min="11779" max="11780" width="15.5703125" style="69" customWidth="1"/>
    <col min="11781" max="11781" width="18.7109375" style="69" customWidth="1"/>
    <col min="11782" max="12032" width="9.140625" style="69"/>
    <col min="12033" max="12033" width="5.5703125" style="69" customWidth="1"/>
    <col min="12034" max="12034" width="44" style="69" customWidth="1"/>
    <col min="12035" max="12036" width="15.5703125" style="69" customWidth="1"/>
    <col min="12037" max="12037" width="18.7109375" style="69" customWidth="1"/>
    <col min="12038" max="12288" width="9.140625" style="69"/>
    <col min="12289" max="12289" width="5.5703125" style="69" customWidth="1"/>
    <col min="12290" max="12290" width="44" style="69" customWidth="1"/>
    <col min="12291" max="12292" width="15.5703125" style="69" customWidth="1"/>
    <col min="12293" max="12293" width="18.7109375" style="69" customWidth="1"/>
    <col min="12294" max="12544" width="9.140625" style="69"/>
    <col min="12545" max="12545" width="5.5703125" style="69" customWidth="1"/>
    <col min="12546" max="12546" width="44" style="69" customWidth="1"/>
    <col min="12547" max="12548" width="15.5703125" style="69" customWidth="1"/>
    <col min="12549" max="12549" width="18.7109375" style="69" customWidth="1"/>
    <col min="12550" max="12800" width="9.140625" style="69"/>
    <col min="12801" max="12801" width="5.5703125" style="69" customWidth="1"/>
    <col min="12802" max="12802" width="44" style="69" customWidth="1"/>
    <col min="12803" max="12804" width="15.5703125" style="69" customWidth="1"/>
    <col min="12805" max="12805" width="18.7109375" style="69" customWidth="1"/>
    <col min="12806" max="13056" width="9.140625" style="69"/>
    <col min="13057" max="13057" width="5.5703125" style="69" customWidth="1"/>
    <col min="13058" max="13058" width="44" style="69" customWidth="1"/>
    <col min="13059" max="13060" width="15.5703125" style="69" customWidth="1"/>
    <col min="13061" max="13061" width="18.7109375" style="69" customWidth="1"/>
    <col min="13062" max="13312" width="9.140625" style="69"/>
    <col min="13313" max="13313" width="5.5703125" style="69" customWidth="1"/>
    <col min="13314" max="13314" width="44" style="69" customWidth="1"/>
    <col min="13315" max="13316" width="15.5703125" style="69" customWidth="1"/>
    <col min="13317" max="13317" width="18.7109375" style="69" customWidth="1"/>
    <col min="13318" max="13568" width="9.140625" style="69"/>
    <col min="13569" max="13569" width="5.5703125" style="69" customWidth="1"/>
    <col min="13570" max="13570" width="44" style="69" customWidth="1"/>
    <col min="13571" max="13572" width="15.5703125" style="69" customWidth="1"/>
    <col min="13573" max="13573" width="18.7109375" style="69" customWidth="1"/>
    <col min="13574" max="13824" width="9.140625" style="69"/>
    <col min="13825" max="13825" width="5.5703125" style="69" customWidth="1"/>
    <col min="13826" max="13826" width="44" style="69" customWidth="1"/>
    <col min="13827" max="13828" width="15.5703125" style="69" customWidth="1"/>
    <col min="13829" max="13829" width="18.7109375" style="69" customWidth="1"/>
    <col min="13830" max="14080" width="9.140625" style="69"/>
    <col min="14081" max="14081" width="5.5703125" style="69" customWidth="1"/>
    <col min="14082" max="14082" width="44" style="69" customWidth="1"/>
    <col min="14083" max="14084" width="15.5703125" style="69" customWidth="1"/>
    <col min="14085" max="14085" width="18.7109375" style="69" customWidth="1"/>
    <col min="14086" max="14336" width="9.140625" style="69"/>
    <col min="14337" max="14337" width="5.5703125" style="69" customWidth="1"/>
    <col min="14338" max="14338" width="44" style="69" customWidth="1"/>
    <col min="14339" max="14340" width="15.5703125" style="69" customWidth="1"/>
    <col min="14341" max="14341" width="18.7109375" style="69" customWidth="1"/>
    <col min="14342" max="14592" width="9.140625" style="69"/>
    <col min="14593" max="14593" width="5.5703125" style="69" customWidth="1"/>
    <col min="14594" max="14594" width="44" style="69" customWidth="1"/>
    <col min="14595" max="14596" width="15.5703125" style="69" customWidth="1"/>
    <col min="14597" max="14597" width="18.7109375" style="69" customWidth="1"/>
    <col min="14598" max="14848" width="9.140625" style="69"/>
    <col min="14849" max="14849" width="5.5703125" style="69" customWidth="1"/>
    <col min="14850" max="14850" width="44" style="69" customWidth="1"/>
    <col min="14851" max="14852" width="15.5703125" style="69" customWidth="1"/>
    <col min="14853" max="14853" width="18.7109375" style="69" customWidth="1"/>
    <col min="14854" max="15104" width="9.140625" style="69"/>
    <col min="15105" max="15105" width="5.5703125" style="69" customWidth="1"/>
    <col min="15106" max="15106" width="44" style="69" customWidth="1"/>
    <col min="15107" max="15108" width="15.5703125" style="69" customWidth="1"/>
    <col min="15109" max="15109" width="18.7109375" style="69" customWidth="1"/>
    <col min="15110" max="15360" width="9.140625" style="69"/>
    <col min="15361" max="15361" width="5.5703125" style="69" customWidth="1"/>
    <col min="15362" max="15362" width="44" style="69" customWidth="1"/>
    <col min="15363" max="15364" width="15.5703125" style="69" customWidth="1"/>
    <col min="15365" max="15365" width="18.7109375" style="69" customWidth="1"/>
    <col min="15366" max="15616" width="9.140625" style="69"/>
    <col min="15617" max="15617" width="5.5703125" style="69" customWidth="1"/>
    <col min="15618" max="15618" width="44" style="69" customWidth="1"/>
    <col min="15619" max="15620" width="15.5703125" style="69" customWidth="1"/>
    <col min="15621" max="15621" width="18.7109375" style="69" customWidth="1"/>
    <col min="15622" max="15872" width="9.140625" style="69"/>
    <col min="15873" max="15873" width="5.5703125" style="69" customWidth="1"/>
    <col min="15874" max="15874" width="44" style="69" customWidth="1"/>
    <col min="15875" max="15876" width="15.5703125" style="69" customWidth="1"/>
    <col min="15877" max="15877" width="18.7109375" style="69" customWidth="1"/>
    <col min="15878" max="16128" width="9.140625" style="69"/>
    <col min="16129" max="16129" width="5.5703125" style="69" customWidth="1"/>
    <col min="16130" max="16130" width="44" style="69" customWidth="1"/>
    <col min="16131" max="16132" width="15.5703125" style="69" customWidth="1"/>
    <col min="16133" max="16133" width="18.7109375" style="69" customWidth="1"/>
    <col min="16134" max="16384" width="9.140625" style="69"/>
  </cols>
  <sheetData>
    <row r="1" spans="1:7">
      <c r="A1" s="169" t="s">
        <v>89</v>
      </c>
      <c r="B1" s="169" t="str">
        <f>'[3]bev-int'!B1</f>
        <v>melléklet a …/2023. (.  .) önkormányzati rendelethez</v>
      </c>
    </row>
    <row r="3" spans="1:7">
      <c r="B3" s="217" t="s">
        <v>215</v>
      </c>
      <c r="C3" s="217"/>
      <c r="D3" s="217"/>
      <c r="E3" s="88"/>
      <c r="F3" s="88"/>
    </row>
    <row r="4" spans="1:7">
      <c r="B4" s="88"/>
      <c r="C4" s="88"/>
      <c r="D4" s="88"/>
      <c r="E4" s="88"/>
      <c r="F4" s="88"/>
    </row>
    <row r="6" spans="1:7" s="2" customFormat="1" thickBot="1"/>
    <row r="7" spans="1:7" s="170" customFormat="1" thickBot="1">
      <c r="B7" s="171" t="s">
        <v>2</v>
      </c>
      <c r="C7" s="172" t="s">
        <v>127</v>
      </c>
      <c r="D7" s="173" t="s">
        <v>128</v>
      </c>
      <c r="E7" s="174"/>
      <c r="F7" s="174"/>
      <c r="G7" s="174"/>
    </row>
    <row r="8" spans="1:7" s="175" customFormat="1" ht="12">
      <c r="B8" s="176" t="s">
        <v>129</v>
      </c>
      <c r="C8" s="177">
        <f>SUM(C10,C13,C17,C21)</f>
        <v>69775120.040000007</v>
      </c>
      <c r="D8" s="178">
        <f>SUM(D10,D13,D17,D21)</f>
        <v>0</v>
      </c>
    </row>
    <row r="9" spans="1:7" s="175" customFormat="1" ht="12">
      <c r="B9" s="179"/>
      <c r="C9" s="180"/>
      <c r="D9" s="181"/>
    </row>
    <row r="10" spans="1:7" s="182" customFormat="1" ht="12">
      <c r="B10" s="183" t="s">
        <v>130</v>
      </c>
      <c r="C10" s="184">
        <f>SUM(C11:C12)</f>
        <v>69775120.040000007</v>
      </c>
      <c r="D10" s="185">
        <f>SUM(D11:D12)</f>
        <v>0</v>
      </c>
    </row>
    <row r="11" spans="1:7" s="170" customFormat="1" ht="12">
      <c r="B11" s="186" t="s">
        <v>131</v>
      </c>
      <c r="C11" s="187">
        <f>'[1]Kvetés kiad.2024'!$D$368</f>
        <v>69772985</v>
      </c>
      <c r="D11" s="188"/>
    </row>
    <row r="12" spans="1:7" s="170" customFormat="1" ht="12">
      <c r="B12" s="189" t="s">
        <v>132</v>
      </c>
      <c r="C12" s="190">
        <v>2135.04</v>
      </c>
      <c r="D12" s="191"/>
    </row>
    <row r="13" spans="1:7" s="182" customFormat="1" ht="12">
      <c r="B13" s="183" t="s">
        <v>133</v>
      </c>
      <c r="C13" s="184">
        <f>SUM(C14:C15)</f>
        <v>0</v>
      </c>
      <c r="D13" s="185">
        <f>SUM(D14:D15)</f>
        <v>0</v>
      </c>
    </row>
    <row r="14" spans="1:7" s="170" customFormat="1" ht="12">
      <c r="B14" s="186"/>
      <c r="C14" s="190"/>
      <c r="D14" s="191">
        <v>0</v>
      </c>
    </row>
    <row r="15" spans="1:7" s="170" customFormat="1" ht="12">
      <c r="B15" s="186"/>
      <c r="C15" s="190"/>
      <c r="D15" s="191"/>
    </row>
    <row r="16" spans="1:7" s="170" customFormat="1" ht="12">
      <c r="B16" s="186"/>
      <c r="C16" s="190"/>
      <c r="D16" s="191"/>
    </row>
    <row r="17" spans="2:6" s="170" customFormat="1" ht="12">
      <c r="B17" s="183" t="s">
        <v>134</v>
      </c>
      <c r="C17" s="184">
        <f>SUM(C18:C19)</f>
        <v>0</v>
      </c>
      <c r="D17" s="185">
        <f>SUM(D18:D19)</f>
        <v>0</v>
      </c>
    </row>
    <row r="18" spans="2:6" s="170" customFormat="1" ht="12">
      <c r="B18" s="186"/>
      <c r="C18" s="190"/>
      <c r="D18" s="191"/>
    </row>
    <row r="19" spans="2:6" s="170" customFormat="1" ht="12">
      <c r="B19" s="186"/>
      <c r="C19" s="190"/>
      <c r="D19" s="191"/>
    </row>
    <row r="20" spans="2:6" s="170" customFormat="1" ht="12">
      <c r="B20" s="186"/>
      <c r="C20" s="190"/>
      <c r="D20" s="191"/>
    </row>
    <row r="21" spans="2:6" s="170" customFormat="1" ht="12">
      <c r="B21" s="183" t="s">
        <v>135</v>
      </c>
      <c r="C21" s="184">
        <f>SUM(C22)</f>
        <v>0</v>
      </c>
      <c r="D21" s="185">
        <f>SUM(D22)</f>
        <v>0</v>
      </c>
    </row>
    <row r="22" spans="2:6" s="170" customFormat="1" ht="12">
      <c r="B22" s="186"/>
      <c r="C22" s="190"/>
      <c r="D22" s="191"/>
    </row>
    <row r="23" spans="2:6" s="170" customFormat="1" ht="12">
      <c r="B23" s="186"/>
      <c r="C23" s="190"/>
      <c r="D23" s="191"/>
    </row>
    <row r="24" spans="2:6" s="175" customFormat="1" ht="12">
      <c r="B24" s="192" t="s">
        <v>136</v>
      </c>
      <c r="C24" s="193">
        <f>SUM(C26,C29)</f>
        <v>65100</v>
      </c>
      <c r="D24" s="194">
        <f>SUM(D26,D29)</f>
        <v>0</v>
      </c>
    </row>
    <row r="25" spans="2:6" s="175" customFormat="1" ht="12">
      <c r="B25" s="183"/>
      <c r="C25" s="184"/>
      <c r="D25" s="185"/>
    </row>
    <row r="26" spans="2:6" s="182" customFormat="1" ht="12">
      <c r="B26" s="183" t="s">
        <v>137</v>
      </c>
      <c r="C26" s="184">
        <f>SUM(C27)</f>
        <v>0</v>
      </c>
      <c r="D26" s="185">
        <f>SUM(D27)</f>
        <v>0</v>
      </c>
    </row>
    <row r="27" spans="2:6" s="170" customFormat="1" ht="12">
      <c r="B27" s="186"/>
      <c r="C27" s="190"/>
      <c r="D27" s="191"/>
    </row>
    <row r="28" spans="2:6" s="170" customFormat="1" ht="12">
      <c r="B28" s="186"/>
      <c r="C28" s="190"/>
      <c r="D28" s="191"/>
    </row>
    <row r="29" spans="2:6" s="170" customFormat="1" ht="12">
      <c r="B29" s="183" t="s">
        <v>138</v>
      </c>
      <c r="C29" s="184">
        <f>SUM(C30:C34)</f>
        <v>65100</v>
      </c>
      <c r="D29" s="185">
        <f>SUM(D30:D34)</f>
        <v>0</v>
      </c>
      <c r="F29" s="195"/>
    </row>
    <row r="30" spans="2:6" s="170" customFormat="1" ht="22.5">
      <c r="B30" s="196" t="s">
        <v>140</v>
      </c>
      <c r="C30" s="187">
        <v>65100</v>
      </c>
      <c r="D30" s="188"/>
    </row>
    <row r="31" spans="2:6" s="170" customFormat="1" ht="12">
      <c r="B31" s="189"/>
      <c r="C31" s="187"/>
      <c r="D31" s="188"/>
    </row>
    <row r="32" spans="2:6" s="170" customFormat="1" ht="12">
      <c r="B32" s="189"/>
      <c r="C32" s="187"/>
      <c r="D32" s="188"/>
    </row>
    <row r="33" spans="2:5" s="170" customFormat="1" ht="12">
      <c r="B33" s="189"/>
      <c r="C33" s="187"/>
      <c r="D33" s="188"/>
    </row>
    <row r="34" spans="2:5" s="170" customFormat="1" ht="12">
      <c r="B34" s="189"/>
      <c r="C34" s="187"/>
      <c r="D34" s="188"/>
    </row>
    <row r="35" spans="2:5" s="170" customFormat="1" ht="12">
      <c r="B35" s="186"/>
      <c r="C35" s="190"/>
      <c r="D35" s="191"/>
    </row>
    <row r="36" spans="2:5" s="182" customFormat="1" ht="12">
      <c r="B36" s="183" t="s">
        <v>135</v>
      </c>
      <c r="C36" s="184">
        <f>SUM(C37)</f>
        <v>0</v>
      </c>
      <c r="D36" s="185">
        <f>SUM(D37)</f>
        <v>0</v>
      </c>
    </row>
    <row r="37" spans="2:5" s="182" customFormat="1" ht="12">
      <c r="B37" s="183"/>
      <c r="C37" s="184"/>
      <c r="D37" s="185"/>
    </row>
    <row r="38" spans="2:5" s="170" customFormat="1" ht="12">
      <c r="B38" s="186"/>
      <c r="C38" s="190"/>
      <c r="D38" s="191"/>
    </row>
    <row r="39" spans="2:5" s="182" customFormat="1" thickBot="1">
      <c r="B39" s="197" t="s">
        <v>139</v>
      </c>
      <c r="C39" s="198">
        <f>C8+C24</f>
        <v>69840220.040000007</v>
      </c>
      <c r="D39" s="199">
        <f>D8+D24</f>
        <v>0</v>
      </c>
      <c r="E39" s="200"/>
    </row>
    <row r="40" spans="2:5" s="2" customFormat="1" ht="12">
      <c r="C40" s="6"/>
      <c r="D40" s="6"/>
    </row>
    <row r="41" spans="2:5" s="2" customFormat="1" ht="12">
      <c r="C41" s="6"/>
      <c r="D41" s="6"/>
    </row>
    <row r="42" spans="2:5" s="2" customFormat="1" ht="12">
      <c r="C42" s="6"/>
      <c r="D42" s="6"/>
    </row>
    <row r="43" spans="2:5" s="2" customFormat="1" ht="12">
      <c r="C43" s="6"/>
      <c r="D43" s="6"/>
    </row>
    <row r="44" spans="2:5" s="2" customFormat="1" ht="12">
      <c r="C44" s="6"/>
      <c r="D44" s="6"/>
    </row>
    <row r="45" spans="2:5" s="2" customFormat="1" ht="12">
      <c r="C45" s="6"/>
      <c r="D45" s="6"/>
    </row>
    <row r="46" spans="2:5" s="2" customFormat="1" ht="12">
      <c r="C46" s="6"/>
      <c r="D46" s="6"/>
    </row>
    <row r="47" spans="2:5" s="2" customFormat="1" ht="12">
      <c r="C47" s="6"/>
      <c r="D47" s="6"/>
    </row>
    <row r="48" spans="2:5" s="2" customFormat="1" ht="12">
      <c r="C48" s="6"/>
      <c r="D48" s="6"/>
    </row>
    <row r="49" spans="3:4" s="2" customFormat="1" ht="12">
      <c r="C49" s="6"/>
      <c r="D49" s="6"/>
    </row>
    <row r="50" spans="3:4" s="2" customFormat="1" ht="12"/>
    <row r="51" spans="3:4" s="2" customFormat="1" ht="12"/>
  </sheetData>
  <mergeCells count="1">
    <mergeCell ref="B3:D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8B6D7-6C4A-40D0-BCA4-2EED01F6D8B3}">
  <dimension ref="B3:C15"/>
  <sheetViews>
    <sheetView tabSelected="1" view="pageBreakPreview" zoomScale="60" zoomScaleNormal="130" workbookViewId="0">
      <selection activeCell="E6" sqref="E6"/>
    </sheetView>
  </sheetViews>
  <sheetFormatPr defaultRowHeight="15"/>
  <cols>
    <col min="2" max="2" width="51.85546875" customWidth="1"/>
    <col min="3" max="3" width="25.140625" customWidth="1"/>
  </cols>
  <sheetData>
    <row r="3" spans="2:3" ht="30">
      <c r="B3" s="211" t="s">
        <v>216</v>
      </c>
      <c r="C3" s="216" t="s">
        <v>228</v>
      </c>
    </row>
    <row r="4" spans="2:3">
      <c r="B4" s="212" t="s">
        <v>217</v>
      </c>
      <c r="C4" s="213">
        <f>'[1]Kvetés kiad.2024'!$AN$5</f>
        <v>400000000</v>
      </c>
    </row>
    <row r="5" spans="2:3">
      <c r="B5" s="212" t="s">
        <v>218</v>
      </c>
      <c r="C5" s="213">
        <f>'[1]Kvetés kiad.2024'!$AM$5</f>
        <v>1024883470</v>
      </c>
    </row>
    <row r="6" spans="2:3">
      <c r="B6" s="212" t="s">
        <v>219</v>
      </c>
      <c r="C6" s="213">
        <f>'[1]Kvetés kiad.2024'!$AO$5</f>
        <v>1576900000</v>
      </c>
    </row>
    <row r="7" spans="2:3" ht="30">
      <c r="B7" s="212" t="s">
        <v>220</v>
      </c>
      <c r="C7" s="213">
        <f>'[1]Kvetés kiad.2024'!$AL$5</f>
        <v>149992600</v>
      </c>
    </row>
    <row r="8" spans="2:3">
      <c r="B8" s="212" t="s">
        <v>221</v>
      </c>
      <c r="C8" s="213">
        <f>'[1]Kvetés kiad.2024'!$AQ$5</f>
        <v>254064694</v>
      </c>
    </row>
    <row r="9" spans="2:3">
      <c r="B9" s="212" t="s">
        <v>222</v>
      </c>
      <c r="C9" s="213">
        <f>'[1]Kvetés kiad.2024'!$AR$5</f>
        <v>76261683</v>
      </c>
    </row>
    <row r="10" spans="2:3">
      <c r="B10" s="212" t="s">
        <v>223</v>
      </c>
      <c r="C10" s="213">
        <f>'[1]Kvetés kiad.2024'!$AS$5</f>
        <v>152523363</v>
      </c>
    </row>
    <row r="11" spans="2:3">
      <c r="B11" s="212" t="s">
        <v>224</v>
      </c>
      <c r="C11" s="213">
        <f>'[1]Kvetés kiad.2024'!$AU$5</f>
        <v>181642247</v>
      </c>
    </row>
    <row r="12" spans="2:3">
      <c r="B12" s="212" t="s">
        <v>225</v>
      </c>
      <c r="C12" s="213">
        <f>'[1]Kvetés kiad.2024'!$AW$5-'[1]Kvetés kiad.2024'!$AW$84</f>
        <v>9920670</v>
      </c>
    </row>
    <row r="13" spans="2:3">
      <c r="B13" s="212" t="s">
        <v>226</v>
      </c>
      <c r="C13" s="213">
        <f>'[1]Kvetés kiad.2024'!$AT$5</f>
        <v>70000000</v>
      </c>
    </row>
    <row r="14" spans="2:3">
      <c r="B14" s="212" t="s">
        <v>227</v>
      </c>
      <c r="C14" s="213">
        <f>'[1]Kvetés kiad.2024'!$AP$5</f>
        <v>14000000</v>
      </c>
    </row>
    <row r="15" spans="2:3">
      <c r="B15" s="214" t="s">
        <v>229</v>
      </c>
      <c r="C15" s="215">
        <f>SUM(C4:C14)</f>
        <v>3910188727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Bevételek</vt:lpstr>
      <vt:lpstr>Kiadások</vt:lpstr>
      <vt:lpstr>Beruházások</vt:lpstr>
      <vt:lpstr>Felújítások</vt:lpstr>
      <vt:lpstr>Tartalék</vt:lpstr>
      <vt:lpstr>Pályázatok 2024.01.01-én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Csoba Zsuzsa</dc:creator>
  <cp:lastModifiedBy>Fodor Kornélia</cp:lastModifiedBy>
  <cp:lastPrinted>2024-01-30T14:08:27Z</cp:lastPrinted>
  <dcterms:created xsi:type="dcterms:W3CDTF">2015-06-05T18:19:34Z</dcterms:created>
  <dcterms:modified xsi:type="dcterms:W3CDTF">2024-02-08T10:15:33Z</dcterms:modified>
</cp:coreProperties>
</file>